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  <sheet name="Hárok1" sheetId="33" r:id="rId33"/>
  </sheets>
  <definedNames/>
  <calcPr fullCalcOnLoad="1"/>
</workbook>
</file>

<file path=xl/sharedStrings.xml><?xml version="1.0" encoding="utf-8"?>
<sst xmlns="http://schemas.openxmlformats.org/spreadsheetml/2006/main" count="1700" uniqueCount="217">
  <si>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</si>
  <si>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</si>
  <si>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</si>
  <si>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</si>
  <si>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</si>
  <si>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</si>
  <si>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</si>
  <si>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</si>
  <si>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</si>
  <si>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</si>
  <si>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</si>
  <si>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</si>
  <si>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</si>
  <si>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</si>
  <si>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</si>
  <si>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</si>
  <si>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</si>
  <si>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</si>
  <si>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</si>
  <si>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</si>
  <si>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</si>
  <si>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</si>
  <si>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</si>
  <si>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</si>
  <si>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</si>
  <si>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</si>
  <si>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</si>
  <si>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</si>
  <si>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</si>
  <si>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</si>
  <si>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</si>
  <si>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</si>
  <si>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prednostu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</si>
  <si>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</si>
  <si>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</si>
  <si>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</si>
  <si>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</si>
  <si>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</si>
  <si>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</si>
  <si>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</si>
  <si>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</si>
  <si>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</si>
  <si>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</si>
  <si>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</si>
  <si>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</si>
  <si>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</si>
  <si>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</si>
  <si>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</si>
  <si>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</si>
  <si>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</si>
  <si>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Propagácia a prezentácia obce</t>
  </si>
  <si>
    <t>40. výročie začatia výstavby sídliska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</si>
  <si>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</si>
  <si>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</si>
  <si>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</si>
  <si>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</si>
  <si>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</si>
  <si>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</si>
  <si>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</si>
  <si>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</si>
  <si>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</si>
  <si>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</si>
  <si>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</si>
  <si>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</si>
  <si>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</si>
  <si>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</si>
  <si>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</si>
  <si>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</si>
  <si>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</si>
  <si>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</si>
  <si>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</si>
  <si>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</si>
  <si>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</si>
  <si>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</si>
  <si>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</si>
  <si>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</si>
  <si>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</si>
  <si>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</si>
  <si>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</si>
  <si>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</si>
  <si>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</si>
  <si>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</si>
  <si>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</si>
  <si>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</si>
  <si>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</si>
  <si>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</si>
  <si>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</si>
  <si>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</si>
  <si>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</si>
  <si>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</si>
  <si>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</si>
  <si>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</si>
  <si>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</si>
  <si>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</si>
  <si>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</si>
  <si>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</si>
  <si>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</si>
  <si>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</si>
  <si>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</si>
  <si>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</si>
  <si>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</si>
  <si>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</si>
  <si>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</si>
  <si>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</si>
  <si>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</si>
  <si>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</si>
  <si>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</si>
  <si>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</si>
  <si>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</si>
  <si>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</si>
  <si>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Výstavba a 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</si>
  <si>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</si>
  <si>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</si>
  <si>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</si>
  <si>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</si>
  <si>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</si>
  <si>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</si>
  <si>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</si>
  <si>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</si>
  <si>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</si>
  <si>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</si>
  <si>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</si>
  <si>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</si>
  <si>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</si>
  <si>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</si>
  <si>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</si>
  <si>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</si>
  <si>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</si>
  <si>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</si>
  <si>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</si>
  <si>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</si>
  <si>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</si>
  <si>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</si>
  <si>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</si>
  <si>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</si>
  <si>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</si>
  <si>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</si>
  <si>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</si>
  <si>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</si>
  <si>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</si>
  <si>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</si>
  <si>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</si>
  <si>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</si>
  <si>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</si>
  <si>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Ochrana životného prostredia</t>
  </si>
  <si>
    <t>Informačné tabule</t>
  </si>
  <si>
    <t>PROGRAM 13: SOCIÁLNE SLUŽBY</t>
  </si>
  <si>
    <t>Sociálne služby</t>
  </si>
  <si>
    <t>Zariadenia opatrovateľskej služby</t>
  </si>
  <si>
    <t>10.2.0</t>
  </si>
  <si>
    <t xml:space="preserve">Staroba </t>
  </si>
  <si>
    <t>Opatrovateľská služba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</si>
  <si>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</si>
  <si>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</si>
  <si>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</si>
  <si>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</si>
  <si>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</si>
  <si>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</si>
  <si>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</si>
  <si>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Aktivační zamestnanci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</si>
  <si>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</si>
  <si>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</si>
  <si>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</si>
  <si>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</si>
  <si>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</si>
  <si>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</si>
  <si>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</si>
  <si>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</si>
  <si>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2016</t>
  </si>
  <si>
    <t>Rozpočet rok 2017</t>
  </si>
  <si>
    <t>Index 17/16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</si>
  <si>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</si>
  <si>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</si>
  <si>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</si>
  <si>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</si>
  <si>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</si>
  <si>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</si>
  <si>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</si>
  <si>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</si>
  <si>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</si>
  <si>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</si>
  <si>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</si>
  <si>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</si>
  <si>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</si>
  <si>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</si>
  <si>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</si>
  <si>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</si>
  <si>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</si>
  <si>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</si>
  <si>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</si>
  <si>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</si>
  <si>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</si>
  <si>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</si>
  <si>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</si>
  <si>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</si>
  <si>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2017</t>
  </si>
  <si>
    <t>Rozpočet 2018</t>
  </si>
  <si>
    <t>Rozpočet 2019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</si>
  <si>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</si>
  <si>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</si>
  <si>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</si>
  <si>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</si>
  <si>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</si>
  <si>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</si>
  <si>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</si>
  <si>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</si>
  <si>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</si>
  <si>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</si>
  <si>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</si>
  <si>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</si>
  <si>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</si>
  <si>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</si>
  <si>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</si>
  <si>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2018</t>
  </si>
  <si>
    <t>Rozpočet rok 2019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</si>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</sst>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29" fillId="37" borderId="6" applyNumberFormat="0" applyAlignment="0" applyProtection="0"/>
    <xf numFmtId="0" fontId="17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8" fillId="40" borderId="17" applyNumberFormat="0" applyAlignment="0" applyProtection="0"/>
    <xf numFmtId="0" fontId="39" fillId="41" borderId="17" applyNumberFormat="0" applyAlignment="0" applyProtection="0"/>
    <xf numFmtId="0" fontId="40" fillId="41" borderId="18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65" fontId="2" fillId="51" borderId="19" xfId="0" applyNumberFormat="1" applyFont="1" applyFill="1" applyBorder="1" applyAlignment="1">
      <alignment wrapText="1"/>
    </xf>
    <xf numFmtId="165" fontId="2" fillId="51" borderId="20" xfId="0" applyNumberFormat="1" applyFont="1" applyFill="1" applyBorder="1" applyAlignment="1">
      <alignment wrapText="1"/>
    </xf>
    <xf numFmtId="165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65" fontId="2" fillId="51" borderId="37" xfId="0" applyNumberFormat="1" applyFont="1" applyFill="1" applyBorder="1" applyAlignment="1">
      <alignment/>
    </xf>
    <xf numFmtId="165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2" fillId="51" borderId="19" xfId="0" applyNumberFormat="1" applyFont="1" applyFill="1" applyBorder="1" applyAlignment="1">
      <alignment/>
    </xf>
    <xf numFmtId="165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65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65" fontId="2" fillId="52" borderId="24" xfId="0" applyNumberFormat="1" applyFont="1" applyFill="1" applyBorder="1" applyAlignment="1">
      <alignment wrapText="1"/>
    </xf>
    <xf numFmtId="165" fontId="2" fillId="52" borderId="25" xfId="0" applyNumberFormat="1" applyFont="1" applyFill="1" applyBorder="1" applyAlignment="1">
      <alignment wrapText="1"/>
    </xf>
    <xf numFmtId="165" fontId="2" fillId="52" borderId="26" xfId="0" applyNumberFormat="1" applyFont="1" applyFill="1" applyBorder="1" applyAlignment="1">
      <alignment wrapText="1"/>
    </xf>
    <xf numFmtId="165" fontId="2" fillId="52" borderId="36" xfId="0" applyNumberFormat="1" applyFont="1" applyFill="1" applyBorder="1" applyAlignment="1">
      <alignment/>
    </xf>
    <xf numFmtId="165" fontId="2" fillId="52" borderId="24" xfId="0" applyNumberFormat="1" applyFont="1" applyFill="1" applyBorder="1" applyAlignment="1">
      <alignment/>
    </xf>
    <xf numFmtId="165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65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65" fontId="4" fillId="53" borderId="24" xfId="0" applyNumberFormat="1" applyFont="1" applyFill="1" applyBorder="1" applyAlignment="1">
      <alignment wrapText="1"/>
    </xf>
    <xf numFmtId="165" fontId="4" fillId="53" borderId="25" xfId="0" applyNumberFormat="1" applyFont="1" applyFill="1" applyBorder="1" applyAlignment="1">
      <alignment wrapText="1"/>
    </xf>
    <xf numFmtId="165" fontId="4" fillId="53" borderId="26" xfId="0" applyNumberFormat="1" applyFont="1" applyFill="1" applyBorder="1" applyAlignment="1">
      <alignment wrapText="1"/>
    </xf>
    <xf numFmtId="165" fontId="4" fillId="53" borderId="36" xfId="0" applyNumberFormat="1" applyFont="1" applyFill="1" applyBorder="1" applyAlignment="1">
      <alignment/>
    </xf>
    <xf numFmtId="165" fontId="4" fillId="53" borderId="24" xfId="0" applyNumberFormat="1" applyFont="1" applyFill="1" applyBorder="1" applyAlignment="1">
      <alignment/>
    </xf>
    <xf numFmtId="165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65" fontId="4" fillId="53" borderId="26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6" fillId="50" borderId="36" xfId="0" applyFont="1" applyFill="1" applyBorder="1" applyAlignment="1">
      <alignment horizontal="center"/>
    </xf>
    <xf numFmtId="165" fontId="6" fillId="50" borderId="24" xfId="0" applyNumberFormat="1" applyFont="1" applyFill="1" applyBorder="1" applyAlignment="1">
      <alignment wrapText="1"/>
    </xf>
    <xf numFmtId="165" fontId="6" fillId="50" borderId="25" xfId="0" applyNumberFormat="1" applyFont="1" applyFill="1" applyBorder="1" applyAlignment="1">
      <alignment wrapText="1"/>
    </xf>
    <xf numFmtId="165" fontId="6" fillId="50" borderId="26" xfId="0" applyNumberFormat="1" applyFont="1" applyFill="1" applyBorder="1" applyAlignment="1">
      <alignment wrapText="1"/>
    </xf>
    <xf numFmtId="165" fontId="2" fillId="50" borderId="36" xfId="0" applyNumberFormat="1" applyFont="1" applyFill="1" applyBorder="1" applyAlignment="1">
      <alignment/>
    </xf>
    <xf numFmtId="165" fontId="2" fillId="50" borderId="24" xfId="0" applyNumberFormat="1" applyFont="1" applyFill="1" applyBorder="1" applyAlignment="1">
      <alignment/>
    </xf>
    <xf numFmtId="165" fontId="2" fillId="50" borderId="25" xfId="0" applyNumberFormat="1" applyFont="1" applyFill="1" applyBorder="1" applyAlignment="1">
      <alignment/>
    </xf>
    <xf numFmtId="10" fontId="2" fillId="50" borderId="25" xfId="0" applyNumberFormat="1" applyFont="1" applyFill="1" applyBorder="1" applyAlignment="1">
      <alignment/>
    </xf>
    <xf numFmtId="165" fontId="2" fillId="50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64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1" borderId="62" xfId="0" applyFont="1" applyFill="1" applyBorder="1" applyAlignment="1">
      <alignment wrapText="1"/>
    </xf>
    <xf numFmtId="0" fontId="2" fillId="52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6" fillId="50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26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1</v>
      </c>
      <c r="D9" s="129" t="s">
        <v>27</v>
      </c>
      <c r="E9" s="129"/>
      <c r="F9" s="129"/>
      <c r="G9" s="30">
        <v>460824</v>
      </c>
      <c r="H9" s="31">
        <v>430758</v>
      </c>
      <c r="I9" s="31">
        <v>498056</v>
      </c>
      <c r="J9" s="32">
        <v>459000</v>
      </c>
      <c r="K9" s="33"/>
      <c r="L9" s="34">
        <v>519846</v>
      </c>
      <c r="M9" s="35">
        <v>311809</v>
      </c>
      <c r="N9" s="35">
        <v>126640</v>
      </c>
      <c r="O9" s="35">
        <v>66680</v>
      </c>
      <c r="P9" s="35">
        <v>16530</v>
      </c>
      <c r="Q9" s="35"/>
      <c r="R9" s="35">
        <f aca="true" t="shared" si="0" ref="R9:R30">SUM(M9:Q9)</f>
        <v>521659</v>
      </c>
      <c r="S9" s="35">
        <f aca="true" t="shared" si="1" ref="S9:S30">R9-L9</f>
        <v>1813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30">SUM(V9:AD9)</f>
        <v>0</v>
      </c>
      <c r="AF9" s="35">
        <f aca="true" t="shared" si="3" ref="AF9:AF30">AE9-U9</f>
        <v>0</v>
      </c>
      <c r="AG9" s="36"/>
      <c r="AH9" s="37">
        <f aca="true" t="shared" si="4" ref="AH9:AH30">L9+U9</f>
        <v>519846</v>
      </c>
      <c r="AI9" s="38">
        <f aca="true" t="shared" si="5" ref="AI9:AI30">R9+AE9</f>
        <v>521659</v>
      </c>
      <c r="AJ9" s="38">
        <f aca="true" t="shared" si="6" ref="AJ9:AJ30">AI9-AH9</f>
        <v>1813</v>
      </c>
      <c r="AK9" s="39">
        <f aca="true" t="shared" si="7" ref="AK9:AK30">IF(AH9=0,"",AI9/AH9)</f>
        <v>1.0034875713191984</v>
      </c>
      <c r="AL9" s="38">
        <v>536581</v>
      </c>
      <c r="AM9" s="40">
        <v>538133</v>
      </c>
    </row>
    <row r="10" spans="2:39" ht="12.75">
      <c r="B10" s="28">
        <v>2</v>
      </c>
      <c r="C10" s="41">
        <v>1</v>
      </c>
      <c r="D10" s="130" t="s">
        <v>28</v>
      </c>
      <c r="E10" s="130"/>
      <c r="F10" s="130"/>
      <c r="G10" s="42">
        <v>379889</v>
      </c>
      <c r="H10" s="43">
        <v>377789</v>
      </c>
      <c r="I10" s="43">
        <v>434515</v>
      </c>
      <c r="J10" s="44">
        <v>406058</v>
      </c>
      <c r="K10" s="33"/>
      <c r="L10" s="45">
        <v>459301</v>
      </c>
      <c r="M10" s="45">
        <v>294509</v>
      </c>
      <c r="N10" s="45">
        <v>112285</v>
      </c>
      <c r="O10" s="45">
        <v>39120</v>
      </c>
      <c r="P10" s="45">
        <v>15200</v>
      </c>
      <c r="Q10" s="45"/>
      <c r="R10" s="45">
        <f t="shared" si="0"/>
        <v>461114</v>
      </c>
      <c r="S10" s="45">
        <f t="shared" si="1"/>
        <v>1813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459301</v>
      </c>
      <c r="AI10" s="47">
        <f t="shared" si="5"/>
        <v>461114</v>
      </c>
      <c r="AJ10" s="47">
        <f t="shared" si="6"/>
        <v>1813</v>
      </c>
      <c r="AK10" s="48">
        <f t="shared" si="7"/>
        <v>1.0039473025314554</v>
      </c>
      <c r="AL10" s="47">
        <v>473386</v>
      </c>
      <c r="AM10" s="49">
        <v>474500</v>
      </c>
    </row>
    <row r="11" spans="2:39" ht="12.75">
      <c r="B11" s="28">
        <v>3</v>
      </c>
      <c r="C11" s="50">
        <v>1</v>
      </c>
      <c r="D11" s="131" t="s">
        <v>29</v>
      </c>
      <c r="E11" s="131"/>
      <c r="F11" s="131"/>
      <c r="G11" s="51">
        <v>42677</v>
      </c>
      <c r="H11" s="52">
        <v>42852</v>
      </c>
      <c r="I11" s="52">
        <v>47175</v>
      </c>
      <c r="J11" s="53">
        <v>43968</v>
      </c>
      <c r="K11" s="33"/>
      <c r="L11" s="54">
        <v>46644</v>
      </c>
      <c r="M11" s="54">
        <v>32000</v>
      </c>
      <c r="N11" s="54">
        <v>11454</v>
      </c>
      <c r="O11" s="54">
        <v>2382</v>
      </c>
      <c r="P11" s="54">
        <v>800</v>
      </c>
      <c r="Q11" s="54"/>
      <c r="R11" s="54">
        <f t="shared" si="0"/>
        <v>46636</v>
      </c>
      <c r="S11" s="54">
        <f t="shared" si="1"/>
        <v>-8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46644</v>
      </c>
      <c r="AI11" s="56">
        <f t="shared" si="5"/>
        <v>46636</v>
      </c>
      <c r="AJ11" s="56">
        <f t="shared" si="6"/>
        <v>-8</v>
      </c>
      <c r="AK11" s="57">
        <f t="shared" si="7"/>
        <v>0.9998284881228025</v>
      </c>
      <c r="AL11" s="56">
        <v>51006</v>
      </c>
      <c r="AM11" s="58">
        <v>58677</v>
      </c>
    </row>
    <row r="12" spans="2:39" ht="12.75">
      <c r="B12" s="28">
        <v>4</v>
      </c>
      <c r="C12" s="59"/>
      <c r="D12" s="60" t="s">
        <v>30</v>
      </c>
      <c r="E12" s="132" t="s">
        <v>31</v>
      </c>
      <c r="F12" s="132"/>
      <c r="G12" s="61"/>
      <c r="H12" s="62"/>
      <c r="I12" s="62">
        <v>47175</v>
      </c>
      <c r="J12" s="63"/>
      <c r="K12" s="33"/>
      <c r="L12" s="64">
        <v>46644</v>
      </c>
      <c r="M12" s="64">
        <v>32000</v>
      </c>
      <c r="N12" s="64">
        <v>11454</v>
      </c>
      <c r="O12" s="64">
        <v>2382</v>
      </c>
      <c r="P12" s="64">
        <v>800</v>
      </c>
      <c r="Q12" s="64"/>
      <c r="R12" s="64">
        <f t="shared" si="0"/>
        <v>46636</v>
      </c>
      <c r="S12" s="64">
        <f t="shared" si="1"/>
        <v>-8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46644</v>
      </c>
      <c r="AI12" s="66">
        <f t="shared" si="5"/>
        <v>46636</v>
      </c>
      <c r="AJ12" s="66">
        <f t="shared" si="6"/>
        <v>-8</v>
      </c>
      <c r="AK12" s="67">
        <f t="shared" si="7"/>
        <v>0.9998284881228025</v>
      </c>
      <c r="AL12" s="66">
        <v>51006</v>
      </c>
      <c r="AM12" s="68"/>
    </row>
    <row r="13" spans="2:39" ht="12.75">
      <c r="B13" s="28">
        <v>5</v>
      </c>
      <c r="C13" s="50">
        <v>2</v>
      </c>
      <c r="D13" s="131" t="s">
        <v>32</v>
      </c>
      <c r="E13" s="131"/>
      <c r="F13" s="131"/>
      <c r="G13" s="51"/>
      <c r="H13" s="52"/>
      <c r="I13" s="52"/>
      <c r="J13" s="53"/>
      <c r="K13" s="33"/>
      <c r="L13" s="54"/>
      <c r="M13" s="54"/>
      <c r="N13" s="54"/>
      <c r="O13" s="54"/>
      <c r="P13" s="54"/>
      <c r="Q13" s="54"/>
      <c r="R13" s="54">
        <f t="shared" si="0"/>
        <v>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0</v>
      </c>
      <c r="AI13" s="56">
        <f t="shared" si="5"/>
        <v>0</v>
      </c>
      <c r="AJ13" s="56">
        <f t="shared" si="6"/>
        <v>0</v>
      </c>
      <c r="AK13" s="57">
        <f t="shared" si="7"/>
      </c>
      <c r="AL13" s="56"/>
      <c r="AM13" s="58"/>
    </row>
    <row r="14" spans="2:39" ht="12.75">
      <c r="B14" s="28">
        <v>6</v>
      </c>
      <c r="C14" s="59"/>
      <c r="D14" s="60" t="s">
        <v>30</v>
      </c>
      <c r="E14" s="132" t="s">
        <v>31</v>
      </c>
      <c r="F14" s="132"/>
      <c r="G14" s="61"/>
      <c r="H14" s="62"/>
      <c r="I14" s="62"/>
      <c r="J14" s="63"/>
      <c r="K14" s="33"/>
      <c r="L14" s="64"/>
      <c r="M14" s="64"/>
      <c r="N14" s="64"/>
      <c r="O14" s="64"/>
      <c r="P14" s="64"/>
      <c r="Q14" s="64"/>
      <c r="R14" s="64">
        <f t="shared" si="0"/>
        <v>0</v>
      </c>
      <c r="S14" s="64">
        <f t="shared" si="1"/>
        <v>0</v>
      </c>
      <c r="T14" s="3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>
        <f t="shared" si="2"/>
        <v>0</v>
      </c>
      <c r="AF14" s="64">
        <f t="shared" si="3"/>
        <v>0</v>
      </c>
      <c r="AG14" s="33"/>
      <c r="AH14" s="65">
        <f t="shared" si="4"/>
        <v>0</v>
      </c>
      <c r="AI14" s="66">
        <f t="shared" si="5"/>
        <v>0</v>
      </c>
      <c r="AJ14" s="66">
        <f t="shared" si="6"/>
        <v>0</v>
      </c>
      <c r="AK14" s="67">
        <f t="shared" si="7"/>
      </c>
      <c r="AL14" s="66"/>
      <c r="AM14" s="68"/>
    </row>
    <row r="15" spans="2:39" ht="12.75">
      <c r="B15" s="28">
        <v>7</v>
      </c>
      <c r="C15" s="50">
        <v>3</v>
      </c>
      <c r="D15" s="131" t="s">
        <v>33</v>
      </c>
      <c r="E15" s="131"/>
      <c r="F15" s="131"/>
      <c r="G15" s="51">
        <v>337212</v>
      </c>
      <c r="H15" s="52">
        <v>334937</v>
      </c>
      <c r="I15" s="52">
        <v>387340</v>
      </c>
      <c r="J15" s="53">
        <v>362090</v>
      </c>
      <c r="K15" s="33"/>
      <c r="L15" s="54">
        <v>412657</v>
      </c>
      <c r="M15" s="54">
        <v>262509</v>
      </c>
      <c r="N15" s="54">
        <v>100831</v>
      </c>
      <c r="O15" s="54">
        <v>36738</v>
      </c>
      <c r="P15" s="54">
        <v>14400</v>
      </c>
      <c r="Q15" s="54"/>
      <c r="R15" s="54">
        <f t="shared" si="0"/>
        <v>414478</v>
      </c>
      <c r="S15" s="54">
        <f t="shared" si="1"/>
        <v>1821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412657</v>
      </c>
      <c r="AI15" s="56">
        <f t="shared" si="5"/>
        <v>414478</v>
      </c>
      <c r="AJ15" s="56">
        <f t="shared" si="6"/>
        <v>1821</v>
      </c>
      <c r="AK15" s="57">
        <f t="shared" si="7"/>
        <v>1.0044128658910427</v>
      </c>
      <c r="AL15" s="56">
        <v>422380</v>
      </c>
      <c r="AM15" s="58">
        <v>415823</v>
      </c>
    </row>
    <row r="16" spans="2:39" ht="12.75">
      <c r="B16" s="28">
        <v>8</v>
      </c>
      <c r="C16" s="59"/>
      <c r="D16" s="60" t="s">
        <v>30</v>
      </c>
      <c r="E16" s="132" t="s">
        <v>31</v>
      </c>
      <c r="F16" s="132"/>
      <c r="G16" s="61"/>
      <c r="H16" s="62"/>
      <c r="I16" s="62">
        <v>386190</v>
      </c>
      <c r="J16" s="63"/>
      <c r="K16" s="33"/>
      <c r="L16" s="64">
        <v>411507</v>
      </c>
      <c r="M16" s="64">
        <v>262509</v>
      </c>
      <c r="N16" s="64">
        <v>100831</v>
      </c>
      <c r="O16" s="64">
        <v>35588</v>
      </c>
      <c r="P16" s="64">
        <v>14400</v>
      </c>
      <c r="Q16" s="64"/>
      <c r="R16" s="64">
        <f t="shared" si="0"/>
        <v>413328</v>
      </c>
      <c r="S16" s="64">
        <f t="shared" si="1"/>
        <v>1821</v>
      </c>
      <c r="T16" s="3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>
        <f t="shared" si="2"/>
        <v>0</v>
      </c>
      <c r="AF16" s="64">
        <f t="shared" si="3"/>
        <v>0</v>
      </c>
      <c r="AG16" s="33"/>
      <c r="AH16" s="65">
        <f t="shared" si="4"/>
        <v>411507</v>
      </c>
      <c r="AI16" s="66">
        <f t="shared" si="5"/>
        <v>413328</v>
      </c>
      <c r="AJ16" s="66">
        <f t="shared" si="6"/>
        <v>1821</v>
      </c>
      <c r="AK16" s="67">
        <f t="shared" si="7"/>
        <v>1.0044251981132764</v>
      </c>
      <c r="AL16" s="66">
        <v>421230</v>
      </c>
      <c r="AM16" s="68"/>
    </row>
    <row r="17" spans="2:39" ht="12.75">
      <c r="B17" s="28">
        <v>9</v>
      </c>
      <c r="C17" s="59"/>
      <c r="D17" s="60" t="s">
        <v>34</v>
      </c>
      <c r="E17" s="132" t="s">
        <v>35</v>
      </c>
      <c r="F17" s="132"/>
      <c r="G17" s="61"/>
      <c r="H17" s="62"/>
      <c r="I17" s="62">
        <v>1150</v>
      </c>
      <c r="J17" s="63"/>
      <c r="K17" s="33"/>
      <c r="L17" s="64">
        <v>1150</v>
      </c>
      <c r="M17" s="64"/>
      <c r="N17" s="64"/>
      <c r="O17" s="64">
        <v>1150</v>
      </c>
      <c r="P17" s="64"/>
      <c r="Q17" s="64"/>
      <c r="R17" s="64">
        <f t="shared" si="0"/>
        <v>1150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1150</v>
      </c>
      <c r="AI17" s="66">
        <f t="shared" si="5"/>
        <v>1150</v>
      </c>
      <c r="AJ17" s="66">
        <f t="shared" si="6"/>
        <v>0</v>
      </c>
      <c r="AK17" s="67">
        <f t="shared" si="7"/>
        <v>1</v>
      </c>
      <c r="AL17" s="66">
        <v>1150</v>
      </c>
      <c r="AM17" s="68"/>
    </row>
    <row r="18" spans="2:39" ht="12.75">
      <c r="B18" s="28">
        <v>10</v>
      </c>
      <c r="C18" s="41">
        <v>2</v>
      </c>
      <c r="D18" s="130" t="s">
        <v>36</v>
      </c>
      <c r="E18" s="130"/>
      <c r="F18" s="130"/>
      <c r="G18" s="42">
        <v>790</v>
      </c>
      <c r="H18" s="43">
        <v>790</v>
      </c>
      <c r="I18" s="43">
        <v>800</v>
      </c>
      <c r="J18" s="44">
        <v>790</v>
      </c>
      <c r="K18" s="33"/>
      <c r="L18" s="45">
        <v>790</v>
      </c>
      <c r="M18" s="45"/>
      <c r="N18" s="45"/>
      <c r="O18" s="45">
        <v>790</v>
      </c>
      <c r="P18" s="45"/>
      <c r="Q18" s="45"/>
      <c r="R18" s="45">
        <f t="shared" si="0"/>
        <v>790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790</v>
      </c>
      <c r="AI18" s="47">
        <f t="shared" si="5"/>
        <v>790</v>
      </c>
      <c r="AJ18" s="47">
        <f t="shared" si="6"/>
        <v>0</v>
      </c>
      <c r="AK18" s="48">
        <f t="shared" si="7"/>
        <v>1</v>
      </c>
      <c r="AL18" s="47">
        <v>790</v>
      </c>
      <c r="AM18" s="49">
        <v>790</v>
      </c>
    </row>
    <row r="19" spans="2:39" ht="12.75">
      <c r="B19" s="28">
        <v>11</v>
      </c>
      <c r="C19" s="50">
        <v>1</v>
      </c>
      <c r="D19" s="131" t="s">
        <v>37</v>
      </c>
      <c r="E19" s="131"/>
      <c r="F19" s="131"/>
      <c r="G19" s="51">
        <v>790</v>
      </c>
      <c r="H19" s="52">
        <v>790</v>
      </c>
      <c r="I19" s="52">
        <v>800</v>
      </c>
      <c r="J19" s="53">
        <v>790</v>
      </c>
      <c r="K19" s="33"/>
      <c r="L19" s="54">
        <v>790</v>
      </c>
      <c r="M19" s="54"/>
      <c r="N19" s="54"/>
      <c r="O19" s="54">
        <v>790</v>
      </c>
      <c r="P19" s="54"/>
      <c r="Q19" s="54"/>
      <c r="R19" s="54">
        <f t="shared" si="0"/>
        <v>790</v>
      </c>
      <c r="S19" s="54">
        <f t="shared" si="1"/>
        <v>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790</v>
      </c>
      <c r="AI19" s="56">
        <f t="shared" si="5"/>
        <v>790</v>
      </c>
      <c r="AJ19" s="56">
        <f t="shared" si="6"/>
        <v>0</v>
      </c>
      <c r="AK19" s="57">
        <f t="shared" si="7"/>
        <v>1</v>
      </c>
      <c r="AL19" s="56">
        <v>790</v>
      </c>
      <c r="AM19" s="58">
        <v>790</v>
      </c>
    </row>
    <row r="20" spans="2:39" ht="12.75">
      <c r="B20" s="28">
        <v>12</v>
      </c>
      <c r="C20" s="59"/>
      <c r="D20" s="60" t="s">
        <v>34</v>
      </c>
      <c r="E20" s="132" t="s">
        <v>35</v>
      </c>
      <c r="F20" s="132"/>
      <c r="G20" s="61"/>
      <c r="H20" s="62"/>
      <c r="I20" s="62">
        <v>800</v>
      </c>
      <c r="J20" s="63"/>
      <c r="K20" s="33"/>
      <c r="L20" s="64">
        <v>790</v>
      </c>
      <c r="M20" s="64"/>
      <c r="N20" s="64"/>
      <c r="O20" s="64">
        <v>790</v>
      </c>
      <c r="P20" s="64"/>
      <c r="Q20" s="64"/>
      <c r="R20" s="64">
        <f t="shared" si="0"/>
        <v>790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790</v>
      </c>
      <c r="AI20" s="66">
        <f t="shared" si="5"/>
        <v>790</v>
      </c>
      <c r="AJ20" s="66">
        <f t="shared" si="6"/>
        <v>0</v>
      </c>
      <c r="AK20" s="67">
        <f t="shared" si="7"/>
        <v>1</v>
      </c>
      <c r="AL20" s="66">
        <v>790</v>
      </c>
      <c r="AM20" s="68"/>
    </row>
    <row r="21" spans="2:39" ht="12.75">
      <c r="B21" s="28">
        <v>13</v>
      </c>
      <c r="C21" s="41">
        <v>3</v>
      </c>
      <c r="D21" s="130" t="s">
        <v>38</v>
      </c>
      <c r="E21" s="130"/>
      <c r="F21" s="130"/>
      <c r="G21" s="42">
        <v>31018</v>
      </c>
      <c r="H21" s="43">
        <v>20338</v>
      </c>
      <c r="I21" s="43">
        <v>25873</v>
      </c>
      <c r="J21" s="44">
        <v>23009</v>
      </c>
      <c r="K21" s="33"/>
      <c r="L21" s="45">
        <v>25386</v>
      </c>
      <c r="M21" s="45">
        <v>17300</v>
      </c>
      <c r="N21" s="45">
        <v>6316</v>
      </c>
      <c r="O21" s="45">
        <v>770</v>
      </c>
      <c r="P21" s="45">
        <v>1000</v>
      </c>
      <c r="Q21" s="45"/>
      <c r="R21" s="45">
        <f t="shared" si="0"/>
        <v>25386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25386</v>
      </c>
      <c r="AI21" s="47">
        <f t="shared" si="5"/>
        <v>25386</v>
      </c>
      <c r="AJ21" s="47">
        <f t="shared" si="6"/>
        <v>0</v>
      </c>
      <c r="AK21" s="48">
        <f t="shared" si="7"/>
        <v>1</v>
      </c>
      <c r="AL21" s="47">
        <v>26173</v>
      </c>
      <c r="AM21" s="49">
        <v>27402</v>
      </c>
    </row>
    <row r="22" spans="2:39" ht="12.75">
      <c r="B22" s="28">
        <v>14</v>
      </c>
      <c r="C22" s="59"/>
      <c r="D22" s="60" t="s">
        <v>30</v>
      </c>
      <c r="E22" s="132" t="s">
        <v>31</v>
      </c>
      <c r="F22" s="132"/>
      <c r="G22" s="61"/>
      <c r="H22" s="62"/>
      <c r="I22" s="62">
        <v>25873</v>
      </c>
      <c r="J22" s="63"/>
      <c r="K22" s="33"/>
      <c r="L22" s="64">
        <v>25386</v>
      </c>
      <c r="M22" s="64">
        <v>17300</v>
      </c>
      <c r="N22" s="64">
        <v>6316</v>
      </c>
      <c r="O22" s="64">
        <v>770</v>
      </c>
      <c r="P22" s="64">
        <v>1000</v>
      </c>
      <c r="Q22" s="64"/>
      <c r="R22" s="64">
        <f t="shared" si="0"/>
        <v>25386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25386</v>
      </c>
      <c r="AI22" s="66">
        <f t="shared" si="5"/>
        <v>25386</v>
      </c>
      <c r="AJ22" s="66">
        <f t="shared" si="6"/>
        <v>0</v>
      </c>
      <c r="AK22" s="67">
        <f t="shared" si="7"/>
        <v>1</v>
      </c>
      <c r="AL22" s="66">
        <v>26173</v>
      </c>
      <c r="AM22" s="68"/>
    </row>
    <row r="23" spans="2:39" ht="12.75">
      <c r="B23" s="28">
        <v>15</v>
      </c>
      <c r="C23" s="41">
        <v>4</v>
      </c>
      <c r="D23" s="130" t="s">
        <v>39</v>
      </c>
      <c r="E23" s="130"/>
      <c r="F23" s="130"/>
      <c r="G23" s="42"/>
      <c r="H23" s="43"/>
      <c r="I23" s="43"/>
      <c r="J23" s="44"/>
      <c r="K23" s="33"/>
      <c r="L23" s="45"/>
      <c r="M23" s="45"/>
      <c r="N23" s="45"/>
      <c r="O23" s="45"/>
      <c r="P23" s="45"/>
      <c r="Q23" s="45"/>
      <c r="R23" s="45">
        <f t="shared" si="0"/>
        <v>0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0</v>
      </c>
      <c r="AI23" s="47">
        <f t="shared" si="5"/>
        <v>0</v>
      </c>
      <c r="AJ23" s="47">
        <f t="shared" si="6"/>
        <v>0</v>
      </c>
      <c r="AK23" s="48">
        <f t="shared" si="7"/>
      </c>
      <c r="AL23" s="47"/>
      <c r="AM23" s="49"/>
    </row>
    <row r="24" spans="2:39" ht="12.75">
      <c r="B24" s="28">
        <v>16</v>
      </c>
      <c r="C24" s="59"/>
      <c r="D24" s="60" t="s">
        <v>30</v>
      </c>
      <c r="E24" s="132" t="s">
        <v>31</v>
      </c>
      <c r="F24" s="132"/>
      <c r="G24" s="61"/>
      <c r="H24" s="62"/>
      <c r="I24" s="62"/>
      <c r="J24" s="63"/>
      <c r="K24" s="33"/>
      <c r="L24" s="64"/>
      <c r="M24" s="64"/>
      <c r="N24" s="64"/>
      <c r="O24" s="64"/>
      <c r="P24" s="64"/>
      <c r="Q24" s="64"/>
      <c r="R24" s="64">
        <f t="shared" si="0"/>
        <v>0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0</v>
      </c>
      <c r="AI24" s="66">
        <f t="shared" si="5"/>
        <v>0</v>
      </c>
      <c r="AJ24" s="66">
        <f t="shared" si="6"/>
        <v>0</v>
      </c>
      <c r="AK24" s="67">
        <f t="shared" si="7"/>
      </c>
      <c r="AL24" s="66"/>
      <c r="AM24" s="68"/>
    </row>
    <row r="25" spans="2:39" ht="12.75">
      <c r="B25" s="28">
        <v>17</v>
      </c>
      <c r="C25" s="41">
        <v>5</v>
      </c>
      <c r="D25" s="130" t="s">
        <v>40</v>
      </c>
      <c r="E25" s="130"/>
      <c r="F25" s="130"/>
      <c r="G25" s="42">
        <v>170</v>
      </c>
      <c r="H25" s="43">
        <v>170</v>
      </c>
      <c r="I25" s="43">
        <v>170</v>
      </c>
      <c r="J25" s="44">
        <v>170</v>
      </c>
      <c r="K25" s="33"/>
      <c r="L25" s="45">
        <v>170</v>
      </c>
      <c r="M25" s="45"/>
      <c r="N25" s="45"/>
      <c r="O25" s="45"/>
      <c r="P25" s="45">
        <v>170</v>
      </c>
      <c r="Q25" s="45"/>
      <c r="R25" s="45">
        <f t="shared" si="0"/>
        <v>170</v>
      </c>
      <c r="S25" s="45">
        <f t="shared" si="1"/>
        <v>0</v>
      </c>
      <c r="T25" s="3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>
        <f t="shared" si="2"/>
        <v>0</v>
      </c>
      <c r="AF25" s="45">
        <f t="shared" si="3"/>
        <v>0</v>
      </c>
      <c r="AG25" s="36"/>
      <c r="AH25" s="46">
        <f t="shared" si="4"/>
        <v>170</v>
      </c>
      <c r="AI25" s="47">
        <f t="shared" si="5"/>
        <v>170</v>
      </c>
      <c r="AJ25" s="47">
        <f t="shared" si="6"/>
        <v>0</v>
      </c>
      <c r="AK25" s="48">
        <f t="shared" si="7"/>
        <v>1</v>
      </c>
      <c r="AL25" s="47">
        <v>170</v>
      </c>
      <c r="AM25" s="49">
        <v>170</v>
      </c>
    </row>
    <row r="26" spans="2:39" ht="12.75">
      <c r="B26" s="28">
        <v>18</v>
      </c>
      <c r="C26" s="59"/>
      <c r="D26" s="60" t="s">
        <v>30</v>
      </c>
      <c r="E26" s="132" t="s">
        <v>31</v>
      </c>
      <c r="F26" s="132"/>
      <c r="G26" s="61"/>
      <c r="H26" s="62"/>
      <c r="I26" s="62">
        <v>170</v>
      </c>
      <c r="J26" s="63"/>
      <c r="K26" s="33"/>
      <c r="L26" s="64">
        <v>170</v>
      </c>
      <c r="M26" s="64"/>
      <c r="N26" s="64"/>
      <c r="O26" s="64"/>
      <c r="P26" s="64">
        <v>170</v>
      </c>
      <c r="Q26" s="64"/>
      <c r="R26" s="64">
        <f t="shared" si="0"/>
        <v>170</v>
      </c>
      <c r="S26" s="64">
        <f t="shared" si="1"/>
        <v>0</v>
      </c>
      <c r="T26" s="3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>
        <f t="shared" si="2"/>
        <v>0</v>
      </c>
      <c r="AF26" s="64">
        <f t="shared" si="3"/>
        <v>0</v>
      </c>
      <c r="AG26" s="33"/>
      <c r="AH26" s="65">
        <f t="shared" si="4"/>
        <v>170</v>
      </c>
      <c r="AI26" s="66">
        <f t="shared" si="5"/>
        <v>170</v>
      </c>
      <c r="AJ26" s="66">
        <f t="shared" si="6"/>
        <v>0</v>
      </c>
      <c r="AK26" s="67">
        <f t="shared" si="7"/>
        <v>1</v>
      </c>
      <c r="AL26" s="66">
        <v>170</v>
      </c>
      <c r="AM26" s="68"/>
    </row>
    <row r="27" spans="2:39" ht="12.75">
      <c r="B27" s="28">
        <v>19</v>
      </c>
      <c r="C27" s="41">
        <v>6</v>
      </c>
      <c r="D27" s="130" t="s">
        <v>41</v>
      </c>
      <c r="E27" s="130"/>
      <c r="F27" s="130"/>
      <c r="G27" s="42">
        <v>1696</v>
      </c>
      <c r="H27" s="43">
        <v>838</v>
      </c>
      <c r="I27" s="43">
        <v>2200</v>
      </c>
      <c r="J27" s="44">
        <v>1338</v>
      </c>
      <c r="K27" s="33"/>
      <c r="L27" s="45">
        <v>2200</v>
      </c>
      <c r="M27" s="45"/>
      <c r="N27" s="45"/>
      <c r="O27" s="45">
        <v>2200</v>
      </c>
      <c r="P27" s="45"/>
      <c r="Q27" s="45"/>
      <c r="R27" s="45">
        <f t="shared" si="0"/>
        <v>2200</v>
      </c>
      <c r="S27" s="45">
        <f t="shared" si="1"/>
        <v>0</v>
      </c>
      <c r="T27" s="3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>
        <f t="shared" si="2"/>
        <v>0</v>
      </c>
      <c r="AF27" s="45">
        <f t="shared" si="3"/>
        <v>0</v>
      </c>
      <c r="AG27" s="36"/>
      <c r="AH27" s="46">
        <f t="shared" si="4"/>
        <v>2200</v>
      </c>
      <c r="AI27" s="47">
        <f t="shared" si="5"/>
        <v>2200</v>
      </c>
      <c r="AJ27" s="47">
        <f t="shared" si="6"/>
        <v>0</v>
      </c>
      <c r="AK27" s="48">
        <f t="shared" si="7"/>
        <v>1</v>
      </c>
      <c r="AL27" s="47">
        <v>2000</v>
      </c>
      <c r="AM27" s="49">
        <v>2000</v>
      </c>
    </row>
    <row r="28" spans="2:39" ht="12.75">
      <c r="B28" s="28">
        <v>20</v>
      </c>
      <c r="C28" s="59"/>
      <c r="D28" s="60" t="s">
        <v>42</v>
      </c>
      <c r="E28" s="132" t="s">
        <v>43</v>
      </c>
      <c r="F28" s="132"/>
      <c r="G28" s="61"/>
      <c r="H28" s="62"/>
      <c r="I28" s="62">
        <v>2200</v>
      </c>
      <c r="J28" s="63"/>
      <c r="K28" s="33"/>
      <c r="L28" s="64">
        <v>2200</v>
      </c>
      <c r="M28" s="64"/>
      <c r="N28" s="64"/>
      <c r="O28" s="64">
        <v>2200</v>
      </c>
      <c r="P28" s="64"/>
      <c r="Q28" s="64"/>
      <c r="R28" s="64">
        <f t="shared" si="0"/>
        <v>2200</v>
      </c>
      <c r="S28" s="64">
        <f t="shared" si="1"/>
        <v>0</v>
      </c>
      <c r="T28" s="3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f t="shared" si="2"/>
        <v>0</v>
      </c>
      <c r="AF28" s="64">
        <f t="shared" si="3"/>
        <v>0</v>
      </c>
      <c r="AG28" s="33"/>
      <c r="AH28" s="65">
        <f t="shared" si="4"/>
        <v>2200</v>
      </c>
      <c r="AI28" s="66">
        <f t="shared" si="5"/>
        <v>2200</v>
      </c>
      <c r="AJ28" s="66">
        <f t="shared" si="6"/>
        <v>0</v>
      </c>
      <c r="AK28" s="67">
        <f t="shared" si="7"/>
        <v>1</v>
      </c>
      <c r="AL28" s="66">
        <v>2000</v>
      </c>
      <c r="AM28" s="68"/>
    </row>
    <row r="29" spans="2:39" ht="12.75">
      <c r="B29" s="28">
        <v>21</v>
      </c>
      <c r="C29" s="41">
        <v>7</v>
      </c>
      <c r="D29" s="130" t="s">
        <v>44</v>
      </c>
      <c r="E29" s="130"/>
      <c r="F29" s="130"/>
      <c r="G29" s="42">
        <v>47261</v>
      </c>
      <c r="H29" s="43">
        <v>30833</v>
      </c>
      <c r="I29" s="43">
        <v>34498</v>
      </c>
      <c r="J29" s="44">
        <v>27635</v>
      </c>
      <c r="K29" s="33"/>
      <c r="L29" s="45">
        <v>31999</v>
      </c>
      <c r="M29" s="45"/>
      <c r="N29" s="45">
        <v>8039</v>
      </c>
      <c r="O29" s="45">
        <v>23800</v>
      </c>
      <c r="P29" s="45">
        <v>160</v>
      </c>
      <c r="Q29" s="45"/>
      <c r="R29" s="45">
        <f t="shared" si="0"/>
        <v>31999</v>
      </c>
      <c r="S29" s="45">
        <f t="shared" si="1"/>
        <v>0</v>
      </c>
      <c r="T29" s="33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>
        <f t="shared" si="2"/>
        <v>0</v>
      </c>
      <c r="AF29" s="45">
        <f t="shared" si="3"/>
        <v>0</v>
      </c>
      <c r="AG29" s="36"/>
      <c r="AH29" s="46">
        <f t="shared" si="4"/>
        <v>31999</v>
      </c>
      <c r="AI29" s="47">
        <f t="shared" si="5"/>
        <v>31999</v>
      </c>
      <c r="AJ29" s="47">
        <f t="shared" si="6"/>
        <v>0</v>
      </c>
      <c r="AK29" s="48">
        <f t="shared" si="7"/>
        <v>1</v>
      </c>
      <c r="AL29" s="47">
        <v>34062</v>
      </c>
      <c r="AM29" s="49">
        <v>33271</v>
      </c>
    </row>
    <row r="30" spans="2:39" ht="12.75">
      <c r="B30" s="28">
        <v>22</v>
      </c>
      <c r="C30" s="59"/>
      <c r="D30" s="60" t="s">
        <v>30</v>
      </c>
      <c r="E30" s="132" t="s">
        <v>31</v>
      </c>
      <c r="F30" s="132"/>
      <c r="G30" s="61"/>
      <c r="H30" s="62"/>
      <c r="I30" s="62">
        <v>34498</v>
      </c>
      <c r="J30" s="63"/>
      <c r="K30" s="33"/>
      <c r="L30" s="64">
        <v>31999</v>
      </c>
      <c r="M30" s="64"/>
      <c r="N30" s="64">
        <v>8039</v>
      </c>
      <c r="O30" s="64">
        <v>23800</v>
      </c>
      <c r="P30" s="64">
        <v>160</v>
      </c>
      <c r="Q30" s="64"/>
      <c r="R30" s="64">
        <f t="shared" si="0"/>
        <v>31999</v>
      </c>
      <c r="S30" s="64">
        <f t="shared" si="1"/>
        <v>0</v>
      </c>
      <c r="T30" s="33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>
        <f t="shared" si="2"/>
        <v>0</v>
      </c>
      <c r="AF30" s="64">
        <f t="shared" si="3"/>
        <v>0</v>
      </c>
      <c r="AG30" s="33"/>
      <c r="AH30" s="65">
        <f t="shared" si="4"/>
        <v>31999</v>
      </c>
      <c r="AI30" s="66">
        <f t="shared" si="5"/>
        <v>31999</v>
      </c>
      <c r="AJ30" s="66">
        <f t="shared" si="6"/>
        <v>0</v>
      </c>
      <c r="AK30" s="67">
        <f t="shared" si="7"/>
        <v>1</v>
      </c>
      <c r="AL30" s="66">
        <v>34062</v>
      </c>
      <c r="AM30" s="68"/>
    </row>
    <row r="31" spans="2:39" ht="12.75">
      <c r="B31" s="69"/>
      <c r="C31" s="69"/>
      <c r="D31" s="69"/>
      <c r="E31" s="69"/>
      <c r="F31" s="69"/>
      <c r="G31" s="69"/>
      <c r="H31" s="69"/>
      <c r="I31" s="69"/>
      <c r="J31" s="69"/>
      <c r="K31" s="3"/>
      <c r="L31" s="69"/>
      <c r="M31" s="69"/>
      <c r="N31" s="69"/>
      <c r="O31" s="69"/>
      <c r="P31" s="69"/>
      <c r="Q31" s="69"/>
      <c r="R31" s="69"/>
      <c r="S31" s="69"/>
      <c r="T31" s="3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2"/>
      <c r="AH31" s="69"/>
      <c r="AI31" s="69"/>
      <c r="AJ31" s="69"/>
      <c r="AK31" s="69"/>
      <c r="AL31" s="69"/>
      <c r="AM31" s="69"/>
    </row>
  </sheetData>
  <sheetProtection password="CBA9" sheet="1"/>
  <mergeCells count="50">
    <mergeCell ref="D27:F27"/>
    <mergeCell ref="E28:F28"/>
    <mergeCell ref="D29:F29"/>
    <mergeCell ref="E30:F30"/>
    <mergeCell ref="D21:F21"/>
    <mergeCell ref="E22:F22"/>
    <mergeCell ref="D23:F23"/>
    <mergeCell ref="E24:F24"/>
    <mergeCell ref="D25:F25"/>
    <mergeCell ref="E26:F26"/>
    <mergeCell ref="D15:F15"/>
    <mergeCell ref="E16:F16"/>
    <mergeCell ref="E17:F17"/>
    <mergeCell ref="D18:F18"/>
    <mergeCell ref="D19:F19"/>
    <mergeCell ref="E20:F20"/>
    <mergeCell ref="D9:F9"/>
    <mergeCell ref="D10:F10"/>
    <mergeCell ref="D11:F11"/>
    <mergeCell ref="E12:F12"/>
    <mergeCell ref="D13:F13"/>
    <mergeCell ref="E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119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10</v>
      </c>
      <c r="D9" s="129" t="s">
        <v>120</v>
      </c>
      <c r="E9" s="129"/>
      <c r="F9" s="129"/>
      <c r="G9" s="30"/>
      <c r="H9" s="31">
        <v>26312</v>
      </c>
      <c r="I9" s="31">
        <v>25500</v>
      </c>
      <c r="J9" s="32">
        <v>37632</v>
      </c>
      <c r="K9" s="33"/>
      <c r="L9" s="34">
        <v>8080</v>
      </c>
      <c r="M9" s="35"/>
      <c r="N9" s="35"/>
      <c r="O9" s="35">
        <v>6701</v>
      </c>
      <c r="P9" s="35"/>
      <c r="Q9" s="35"/>
      <c r="R9" s="35">
        <f aca="true" t="shared" si="0" ref="R9:R15">SUM(M9:Q9)</f>
        <v>6701</v>
      </c>
      <c r="S9" s="35">
        <f aca="true" t="shared" si="1" ref="S9:S15">R9-L9</f>
        <v>-1379</v>
      </c>
      <c r="T9" s="33"/>
      <c r="U9" s="35">
        <v>27450</v>
      </c>
      <c r="V9" s="35"/>
      <c r="W9" s="35"/>
      <c r="X9" s="35"/>
      <c r="Y9" s="35"/>
      <c r="Z9" s="35">
        <v>8280</v>
      </c>
      <c r="AA9" s="35">
        <v>28261</v>
      </c>
      <c r="AB9" s="35"/>
      <c r="AC9" s="35"/>
      <c r="AD9" s="35"/>
      <c r="AE9" s="35">
        <f aca="true" t="shared" si="2" ref="AE9:AE15">SUM(V9:AD9)</f>
        <v>36541</v>
      </c>
      <c r="AF9" s="35">
        <f aca="true" t="shared" si="3" ref="AF9:AF15">AE9-U9</f>
        <v>9091</v>
      </c>
      <c r="AG9" s="36"/>
      <c r="AH9" s="37">
        <f aca="true" t="shared" si="4" ref="AH9:AH15">L9+U9</f>
        <v>35530</v>
      </c>
      <c r="AI9" s="38">
        <f aca="true" t="shared" si="5" ref="AI9:AI15">R9+AE9</f>
        <v>43242</v>
      </c>
      <c r="AJ9" s="38">
        <f aca="true" t="shared" si="6" ref="AJ9:AJ15">AI9-AH9</f>
        <v>7712</v>
      </c>
      <c r="AK9" s="39">
        <f aca="true" t="shared" si="7" ref="AK9:AK15">IF(AH9=0,"",AI9/AH9)</f>
        <v>1.2170560090064735</v>
      </c>
      <c r="AL9" s="38">
        <v>40000</v>
      </c>
      <c r="AM9" s="40">
        <v>5000</v>
      </c>
    </row>
    <row r="10" spans="2:39" ht="12.75">
      <c r="B10" s="28">
        <v>2</v>
      </c>
      <c r="C10" s="41">
        <v>1</v>
      </c>
      <c r="D10" s="130" t="s">
        <v>121</v>
      </c>
      <c r="E10" s="130"/>
      <c r="F10" s="130"/>
      <c r="G10" s="42"/>
      <c r="H10" s="43">
        <v>20732</v>
      </c>
      <c r="I10" s="43">
        <v>25500</v>
      </c>
      <c r="J10" s="44">
        <v>29959</v>
      </c>
      <c r="K10" s="33"/>
      <c r="L10" s="45">
        <v>2380</v>
      </c>
      <c r="M10" s="45"/>
      <c r="N10" s="45"/>
      <c r="O10" s="45">
        <v>1000</v>
      </c>
      <c r="P10" s="45"/>
      <c r="Q10" s="45"/>
      <c r="R10" s="45">
        <f t="shared" si="0"/>
        <v>1000</v>
      </c>
      <c r="S10" s="45">
        <f t="shared" si="1"/>
        <v>-1380</v>
      </c>
      <c r="T10" s="33"/>
      <c r="U10" s="45">
        <v>19170</v>
      </c>
      <c r="V10" s="45"/>
      <c r="W10" s="45"/>
      <c r="X10" s="45"/>
      <c r="Y10" s="45"/>
      <c r="Z10" s="45"/>
      <c r="AA10" s="45">
        <v>28261</v>
      </c>
      <c r="AB10" s="45"/>
      <c r="AC10" s="45"/>
      <c r="AD10" s="45"/>
      <c r="AE10" s="45">
        <f t="shared" si="2"/>
        <v>28261</v>
      </c>
      <c r="AF10" s="45">
        <f t="shared" si="3"/>
        <v>9091</v>
      </c>
      <c r="AG10" s="36"/>
      <c r="AH10" s="46">
        <f t="shared" si="4"/>
        <v>21550</v>
      </c>
      <c r="AI10" s="47">
        <f t="shared" si="5"/>
        <v>29261</v>
      </c>
      <c r="AJ10" s="47">
        <f t="shared" si="6"/>
        <v>7711</v>
      </c>
      <c r="AK10" s="48">
        <f t="shared" si="7"/>
        <v>1.3578190255220417</v>
      </c>
      <c r="AL10" s="47">
        <v>5000</v>
      </c>
      <c r="AM10" s="49">
        <v>5000</v>
      </c>
    </row>
    <row r="11" spans="2:39" ht="12.75">
      <c r="B11" s="28">
        <v>3</v>
      </c>
      <c r="C11" s="59"/>
      <c r="D11" s="60" t="s">
        <v>122</v>
      </c>
      <c r="E11" s="132" t="s">
        <v>123</v>
      </c>
      <c r="F11" s="132"/>
      <c r="G11" s="61"/>
      <c r="H11" s="62"/>
      <c r="I11" s="62">
        <v>25500</v>
      </c>
      <c r="J11" s="63"/>
      <c r="K11" s="33"/>
      <c r="L11" s="64">
        <v>2380</v>
      </c>
      <c r="M11" s="64"/>
      <c r="N11" s="64"/>
      <c r="O11" s="64">
        <v>1000</v>
      </c>
      <c r="P11" s="64"/>
      <c r="Q11" s="64"/>
      <c r="R11" s="64">
        <f t="shared" si="0"/>
        <v>1000</v>
      </c>
      <c r="S11" s="64">
        <f t="shared" si="1"/>
        <v>-1380</v>
      </c>
      <c r="T11" s="33"/>
      <c r="U11" s="64">
        <v>19170</v>
      </c>
      <c r="V11" s="64"/>
      <c r="W11" s="64"/>
      <c r="X11" s="64"/>
      <c r="Y11" s="64"/>
      <c r="Z11" s="64"/>
      <c r="AA11" s="64">
        <v>28261</v>
      </c>
      <c r="AB11" s="64"/>
      <c r="AC11" s="64"/>
      <c r="AD11" s="64"/>
      <c r="AE11" s="64">
        <f t="shared" si="2"/>
        <v>28261</v>
      </c>
      <c r="AF11" s="64">
        <f t="shared" si="3"/>
        <v>9091</v>
      </c>
      <c r="AG11" s="33"/>
      <c r="AH11" s="65">
        <f t="shared" si="4"/>
        <v>21550</v>
      </c>
      <c r="AI11" s="66">
        <f t="shared" si="5"/>
        <v>29261</v>
      </c>
      <c r="AJ11" s="66">
        <f t="shared" si="6"/>
        <v>7711</v>
      </c>
      <c r="AK11" s="67">
        <f t="shared" si="7"/>
        <v>1.3578190255220417</v>
      </c>
      <c r="AL11" s="66">
        <v>5000</v>
      </c>
      <c r="AM11" s="68"/>
    </row>
    <row r="12" spans="2:39" ht="12.75">
      <c r="B12" s="28">
        <v>4</v>
      </c>
      <c r="C12" s="41">
        <v>2</v>
      </c>
      <c r="D12" s="130" t="s">
        <v>124</v>
      </c>
      <c r="E12" s="130"/>
      <c r="F12" s="130"/>
      <c r="G12" s="42"/>
      <c r="H12" s="43"/>
      <c r="I12" s="43"/>
      <c r="J12" s="44">
        <v>7673</v>
      </c>
      <c r="K12" s="33"/>
      <c r="L12" s="45">
        <v>5700</v>
      </c>
      <c r="M12" s="45"/>
      <c r="N12" s="45"/>
      <c r="O12" s="45">
        <v>5701</v>
      </c>
      <c r="P12" s="45"/>
      <c r="Q12" s="45"/>
      <c r="R12" s="45">
        <f t="shared" si="0"/>
        <v>5701</v>
      </c>
      <c r="S12" s="45">
        <f t="shared" si="1"/>
        <v>1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5700</v>
      </c>
      <c r="AI12" s="47">
        <f t="shared" si="5"/>
        <v>5701</v>
      </c>
      <c r="AJ12" s="47">
        <f t="shared" si="6"/>
        <v>1</v>
      </c>
      <c r="AK12" s="48">
        <f t="shared" si="7"/>
        <v>1.0001754385964912</v>
      </c>
      <c r="AL12" s="47"/>
      <c r="AM12" s="49"/>
    </row>
    <row r="13" spans="2:39" ht="12.75">
      <c r="B13" s="28">
        <v>5</v>
      </c>
      <c r="C13" s="59"/>
      <c r="D13" s="60" t="s">
        <v>48</v>
      </c>
      <c r="E13" s="132" t="s">
        <v>49</v>
      </c>
      <c r="F13" s="132"/>
      <c r="G13" s="61"/>
      <c r="H13" s="62"/>
      <c r="I13" s="62"/>
      <c r="J13" s="63"/>
      <c r="K13" s="33"/>
      <c r="L13" s="64">
        <v>5700</v>
      </c>
      <c r="M13" s="64"/>
      <c r="N13" s="64"/>
      <c r="O13" s="64">
        <v>5701</v>
      </c>
      <c r="P13" s="64"/>
      <c r="Q13" s="64"/>
      <c r="R13" s="64">
        <f t="shared" si="0"/>
        <v>5701</v>
      </c>
      <c r="S13" s="64">
        <f t="shared" si="1"/>
        <v>1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5700</v>
      </c>
      <c r="AI13" s="66">
        <f t="shared" si="5"/>
        <v>5701</v>
      </c>
      <c r="AJ13" s="66">
        <f t="shared" si="6"/>
        <v>1</v>
      </c>
      <c r="AK13" s="67">
        <f t="shared" si="7"/>
        <v>1.0001754385964912</v>
      </c>
      <c r="AL13" s="66"/>
      <c r="AM13" s="68"/>
    </row>
    <row r="14" spans="2:39" ht="12.75">
      <c r="B14" s="28">
        <v>6</v>
      </c>
      <c r="C14" s="41">
        <v>3</v>
      </c>
      <c r="D14" s="130" t="s">
        <v>125</v>
      </c>
      <c r="E14" s="130"/>
      <c r="F14" s="130"/>
      <c r="G14" s="42"/>
      <c r="H14" s="43">
        <v>5580</v>
      </c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>
        <v>8280</v>
      </c>
      <c r="V14" s="45"/>
      <c r="W14" s="45"/>
      <c r="X14" s="45"/>
      <c r="Y14" s="45"/>
      <c r="Z14" s="45">
        <v>8280</v>
      </c>
      <c r="AA14" s="45"/>
      <c r="AB14" s="45"/>
      <c r="AC14" s="45"/>
      <c r="AD14" s="45"/>
      <c r="AE14" s="45">
        <f t="shared" si="2"/>
        <v>8280</v>
      </c>
      <c r="AF14" s="45">
        <f t="shared" si="3"/>
        <v>0</v>
      </c>
      <c r="AG14" s="36"/>
      <c r="AH14" s="46">
        <f t="shared" si="4"/>
        <v>8280</v>
      </c>
      <c r="AI14" s="47">
        <f t="shared" si="5"/>
        <v>8280</v>
      </c>
      <c r="AJ14" s="47">
        <f t="shared" si="6"/>
        <v>0</v>
      </c>
      <c r="AK14" s="48">
        <f t="shared" si="7"/>
        <v>1</v>
      </c>
      <c r="AL14" s="47">
        <v>35000</v>
      </c>
      <c r="AM14" s="49"/>
    </row>
    <row r="15" spans="2:39" ht="12.75">
      <c r="B15" s="28">
        <v>7</v>
      </c>
      <c r="C15" s="59"/>
      <c r="D15" s="60" t="s">
        <v>122</v>
      </c>
      <c r="E15" s="132" t="s">
        <v>123</v>
      </c>
      <c r="F15" s="132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>
        <v>8280</v>
      </c>
      <c r="V15" s="64"/>
      <c r="W15" s="64"/>
      <c r="X15" s="64"/>
      <c r="Y15" s="64"/>
      <c r="Z15" s="64">
        <v>8280</v>
      </c>
      <c r="AA15" s="64"/>
      <c r="AB15" s="64"/>
      <c r="AC15" s="64"/>
      <c r="AD15" s="64"/>
      <c r="AE15" s="64">
        <f t="shared" si="2"/>
        <v>8280</v>
      </c>
      <c r="AF15" s="64">
        <f t="shared" si="3"/>
        <v>0</v>
      </c>
      <c r="AG15" s="33"/>
      <c r="AH15" s="65">
        <f t="shared" si="4"/>
        <v>8280</v>
      </c>
      <c r="AI15" s="66">
        <f t="shared" si="5"/>
        <v>8280</v>
      </c>
      <c r="AJ15" s="66">
        <f t="shared" si="6"/>
        <v>0</v>
      </c>
      <c r="AK15" s="67">
        <f t="shared" si="7"/>
        <v>1</v>
      </c>
      <c r="AL15" s="66">
        <v>35000</v>
      </c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 password="CBA9" sheet="1"/>
  <mergeCells count="35">
    <mergeCell ref="E15:F15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126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11</v>
      </c>
      <c r="D9" s="129" t="s">
        <v>127</v>
      </c>
      <c r="E9" s="129"/>
      <c r="F9" s="129"/>
      <c r="G9" s="30">
        <v>28434</v>
      </c>
      <c r="H9" s="31">
        <v>23038</v>
      </c>
      <c r="I9" s="31">
        <v>30543</v>
      </c>
      <c r="J9" s="32">
        <v>23805</v>
      </c>
      <c r="K9" s="33"/>
      <c r="L9" s="34">
        <v>36283</v>
      </c>
      <c r="M9" s="35">
        <v>8290</v>
      </c>
      <c r="N9" s="35">
        <v>4866</v>
      </c>
      <c r="O9" s="35">
        <v>18217</v>
      </c>
      <c r="P9" s="35">
        <v>2271</v>
      </c>
      <c r="Q9" s="35"/>
      <c r="R9" s="35">
        <f aca="true" t="shared" si="0" ref="R9:R15">SUM(M9:Q9)</f>
        <v>33644</v>
      </c>
      <c r="S9" s="35">
        <f aca="true" t="shared" si="1" ref="S9:S15">R9-L9</f>
        <v>-2639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36283</v>
      </c>
      <c r="AI9" s="38">
        <f aca="true" t="shared" si="5" ref="AI9:AI15">R9+AE9</f>
        <v>33644</v>
      </c>
      <c r="AJ9" s="38">
        <f aca="true" t="shared" si="6" ref="AJ9:AJ15">AI9-AH9</f>
        <v>-2639</v>
      </c>
      <c r="AK9" s="39">
        <f aca="true" t="shared" si="7" ref="AK9:AK15">IF(AH9=0,"",AI9/AH9)</f>
        <v>0.9272662128269438</v>
      </c>
      <c r="AL9" s="38">
        <v>28984</v>
      </c>
      <c r="AM9" s="40">
        <v>29339</v>
      </c>
    </row>
    <row r="10" spans="2:39" ht="12.75">
      <c r="B10" s="28">
        <v>2</v>
      </c>
      <c r="C10" s="41">
        <v>1</v>
      </c>
      <c r="D10" s="130" t="s">
        <v>128</v>
      </c>
      <c r="E10" s="130"/>
      <c r="F10" s="130"/>
      <c r="G10" s="42">
        <v>25745</v>
      </c>
      <c r="H10" s="43">
        <v>20728</v>
      </c>
      <c r="I10" s="43">
        <v>26161</v>
      </c>
      <c r="J10" s="44">
        <v>21228</v>
      </c>
      <c r="K10" s="33"/>
      <c r="L10" s="45">
        <v>30951</v>
      </c>
      <c r="M10" s="45">
        <v>8290</v>
      </c>
      <c r="N10" s="45">
        <v>4744</v>
      </c>
      <c r="O10" s="45">
        <v>12989</v>
      </c>
      <c r="P10" s="45">
        <v>2271</v>
      </c>
      <c r="Q10" s="45"/>
      <c r="R10" s="45">
        <f t="shared" si="0"/>
        <v>28294</v>
      </c>
      <c r="S10" s="45">
        <f t="shared" si="1"/>
        <v>-2657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30951</v>
      </c>
      <c r="AI10" s="47">
        <f t="shared" si="5"/>
        <v>28294</v>
      </c>
      <c r="AJ10" s="47">
        <f t="shared" si="6"/>
        <v>-2657</v>
      </c>
      <c r="AK10" s="48">
        <f t="shared" si="7"/>
        <v>0.9141546315143291</v>
      </c>
      <c r="AL10" s="47">
        <v>24402</v>
      </c>
      <c r="AM10" s="49">
        <v>24757</v>
      </c>
    </row>
    <row r="11" spans="2:39" ht="12.75">
      <c r="B11" s="28">
        <v>3</v>
      </c>
      <c r="C11" s="50">
        <v>1</v>
      </c>
      <c r="D11" s="131" t="s">
        <v>129</v>
      </c>
      <c r="E11" s="131"/>
      <c r="F11" s="131"/>
      <c r="G11" s="51">
        <v>25745</v>
      </c>
      <c r="H11" s="52">
        <v>20728</v>
      </c>
      <c r="I11" s="52">
        <v>26161</v>
      </c>
      <c r="J11" s="53">
        <v>21228</v>
      </c>
      <c r="K11" s="33"/>
      <c r="L11" s="54">
        <v>30951</v>
      </c>
      <c r="M11" s="54">
        <v>8290</v>
      </c>
      <c r="N11" s="54">
        <v>4744</v>
      </c>
      <c r="O11" s="54">
        <v>12989</v>
      </c>
      <c r="P11" s="54">
        <v>2271</v>
      </c>
      <c r="Q11" s="54"/>
      <c r="R11" s="54">
        <f t="shared" si="0"/>
        <v>28294</v>
      </c>
      <c r="S11" s="54">
        <f t="shared" si="1"/>
        <v>-2657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30951</v>
      </c>
      <c r="AI11" s="56">
        <f t="shared" si="5"/>
        <v>28294</v>
      </c>
      <c r="AJ11" s="56">
        <f t="shared" si="6"/>
        <v>-2657</v>
      </c>
      <c r="AK11" s="57">
        <f t="shared" si="7"/>
        <v>0.9141546315143291</v>
      </c>
      <c r="AL11" s="56">
        <v>24402</v>
      </c>
      <c r="AM11" s="58">
        <v>24757</v>
      </c>
    </row>
    <row r="12" spans="2:39" ht="12.75">
      <c r="B12" s="28">
        <v>4</v>
      </c>
      <c r="C12" s="59"/>
      <c r="D12" s="60" t="s">
        <v>130</v>
      </c>
      <c r="E12" s="132" t="s">
        <v>131</v>
      </c>
      <c r="F12" s="132"/>
      <c r="G12" s="61"/>
      <c r="H12" s="62"/>
      <c r="I12" s="62">
        <v>26161</v>
      </c>
      <c r="J12" s="63"/>
      <c r="K12" s="33"/>
      <c r="L12" s="64">
        <v>30951</v>
      </c>
      <c r="M12" s="64">
        <v>8290</v>
      </c>
      <c r="N12" s="64">
        <v>4744</v>
      </c>
      <c r="O12" s="64">
        <v>12989</v>
      </c>
      <c r="P12" s="64">
        <v>2271</v>
      </c>
      <c r="Q12" s="64"/>
      <c r="R12" s="64">
        <f t="shared" si="0"/>
        <v>28294</v>
      </c>
      <c r="S12" s="64">
        <f t="shared" si="1"/>
        <v>-2657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30951</v>
      </c>
      <c r="AI12" s="66">
        <f t="shared" si="5"/>
        <v>28294</v>
      </c>
      <c r="AJ12" s="66">
        <f t="shared" si="6"/>
        <v>-2657</v>
      </c>
      <c r="AK12" s="67">
        <f t="shared" si="7"/>
        <v>0.9141546315143291</v>
      </c>
      <c r="AL12" s="66">
        <v>24402</v>
      </c>
      <c r="AM12" s="68"/>
    </row>
    <row r="13" spans="2:39" ht="12.75">
      <c r="B13" s="28">
        <v>5</v>
      </c>
      <c r="C13" s="41">
        <v>2</v>
      </c>
      <c r="D13" s="130" t="s">
        <v>132</v>
      </c>
      <c r="E13" s="130"/>
      <c r="F13" s="130"/>
      <c r="G13" s="42">
        <v>2689</v>
      </c>
      <c r="H13" s="43">
        <v>2310</v>
      </c>
      <c r="I13" s="43">
        <v>4382</v>
      </c>
      <c r="J13" s="44">
        <v>2577</v>
      </c>
      <c r="K13" s="33"/>
      <c r="L13" s="45">
        <v>5332</v>
      </c>
      <c r="M13" s="45"/>
      <c r="N13" s="45">
        <v>122</v>
      </c>
      <c r="O13" s="45">
        <v>5228</v>
      </c>
      <c r="P13" s="45"/>
      <c r="Q13" s="45"/>
      <c r="R13" s="45">
        <f t="shared" si="0"/>
        <v>5350</v>
      </c>
      <c r="S13" s="45">
        <f t="shared" si="1"/>
        <v>18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5332</v>
      </c>
      <c r="AI13" s="47">
        <f t="shared" si="5"/>
        <v>5350</v>
      </c>
      <c r="AJ13" s="47">
        <f t="shared" si="6"/>
        <v>18</v>
      </c>
      <c r="AK13" s="48">
        <f t="shared" si="7"/>
        <v>1.0033758439609903</v>
      </c>
      <c r="AL13" s="47">
        <v>4582</v>
      </c>
      <c r="AM13" s="49">
        <v>4582</v>
      </c>
    </row>
    <row r="14" spans="2:39" ht="12.75">
      <c r="B14" s="28">
        <v>6</v>
      </c>
      <c r="C14" s="50">
        <v>1</v>
      </c>
      <c r="D14" s="131" t="s">
        <v>133</v>
      </c>
      <c r="E14" s="131"/>
      <c r="F14" s="131"/>
      <c r="G14" s="51">
        <v>2689</v>
      </c>
      <c r="H14" s="52">
        <v>2310</v>
      </c>
      <c r="I14" s="52">
        <v>4382</v>
      </c>
      <c r="J14" s="53">
        <v>2577</v>
      </c>
      <c r="K14" s="33"/>
      <c r="L14" s="54">
        <v>5332</v>
      </c>
      <c r="M14" s="54"/>
      <c r="N14" s="54">
        <v>122</v>
      </c>
      <c r="O14" s="54">
        <v>5228</v>
      </c>
      <c r="P14" s="54"/>
      <c r="Q14" s="54"/>
      <c r="R14" s="54">
        <f t="shared" si="0"/>
        <v>5350</v>
      </c>
      <c r="S14" s="54">
        <f t="shared" si="1"/>
        <v>18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5332</v>
      </c>
      <c r="AI14" s="56">
        <f t="shared" si="5"/>
        <v>5350</v>
      </c>
      <c r="AJ14" s="56">
        <f t="shared" si="6"/>
        <v>18</v>
      </c>
      <c r="AK14" s="57">
        <f t="shared" si="7"/>
        <v>1.0033758439609903</v>
      </c>
      <c r="AL14" s="56">
        <v>4582</v>
      </c>
      <c r="AM14" s="58">
        <v>4582</v>
      </c>
    </row>
    <row r="15" spans="2:39" ht="12.75">
      <c r="B15" s="28">
        <v>7</v>
      </c>
      <c r="C15" s="59"/>
      <c r="D15" s="60" t="s">
        <v>130</v>
      </c>
      <c r="E15" s="132" t="s">
        <v>131</v>
      </c>
      <c r="F15" s="132"/>
      <c r="G15" s="61"/>
      <c r="H15" s="62"/>
      <c r="I15" s="62">
        <v>4382</v>
      </c>
      <c r="J15" s="63"/>
      <c r="K15" s="33"/>
      <c r="L15" s="64">
        <v>5332</v>
      </c>
      <c r="M15" s="64"/>
      <c r="N15" s="64">
        <v>122</v>
      </c>
      <c r="O15" s="64">
        <v>5228</v>
      </c>
      <c r="P15" s="64"/>
      <c r="Q15" s="64"/>
      <c r="R15" s="64">
        <f t="shared" si="0"/>
        <v>5350</v>
      </c>
      <c r="S15" s="64">
        <f t="shared" si="1"/>
        <v>18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5332</v>
      </c>
      <c r="AI15" s="66">
        <f t="shared" si="5"/>
        <v>5350</v>
      </c>
      <c r="AJ15" s="66">
        <f t="shared" si="6"/>
        <v>18</v>
      </c>
      <c r="AK15" s="67">
        <f t="shared" si="7"/>
        <v>1.0033758439609903</v>
      </c>
      <c r="AL15" s="66">
        <v>4582</v>
      </c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 password="CBA9" sheet="1"/>
  <mergeCells count="35">
    <mergeCell ref="E15:F15"/>
    <mergeCell ref="D9:F9"/>
    <mergeCell ref="D10:F10"/>
    <mergeCell ref="D11:F11"/>
    <mergeCell ref="E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3"/>
  <sheetViews>
    <sheetView zoomScale="88" zoomScaleNormal="88" zoomScalePageLayoutView="0" workbookViewId="0" topLeftCell="B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134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12</v>
      </c>
      <c r="D9" s="129" t="s">
        <v>135</v>
      </c>
      <c r="E9" s="129"/>
      <c r="F9" s="129"/>
      <c r="G9" s="30">
        <v>62399</v>
      </c>
      <c r="H9" s="31">
        <v>29694</v>
      </c>
      <c r="I9" s="31">
        <v>14133</v>
      </c>
      <c r="J9" s="32">
        <v>32682</v>
      </c>
      <c r="K9" s="33"/>
      <c r="L9" s="34">
        <v>7523</v>
      </c>
      <c r="M9" s="35"/>
      <c r="N9" s="35">
        <v>162</v>
      </c>
      <c r="O9" s="35">
        <v>14019</v>
      </c>
      <c r="P9" s="35"/>
      <c r="Q9" s="35"/>
      <c r="R9" s="35">
        <f aca="true" t="shared" si="0" ref="R9:R22">SUM(M9:Q9)</f>
        <v>14181</v>
      </c>
      <c r="S9" s="35">
        <f aca="true" t="shared" si="1" ref="S9:S22">R9-L9</f>
        <v>6658</v>
      </c>
      <c r="T9" s="33"/>
      <c r="U9" s="35">
        <v>41276</v>
      </c>
      <c r="V9" s="35"/>
      <c r="W9" s="35"/>
      <c r="X9" s="35"/>
      <c r="Y9" s="35"/>
      <c r="Z9" s="35">
        <v>250</v>
      </c>
      <c r="AA9" s="35">
        <v>58538</v>
      </c>
      <c r="AB9" s="35"/>
      <c r="AC9" s="35"/>
      <c r="AD9" s="35"/>
      <c r="AE9" s="35">
        <f aca="true" t="shared" si="2" ref="AE9:AE22">SUM(V9:AD9)</f>
        <v>58788</v>
      </c>
      <c r="AF9" s="35">
        <f aca="true" t="shared" si="3" ref="AF9:AF22">AE9-U9</f>
        <v>17512</v>
      </c>
      <c r="AG9" s="36"/>
      <c r="AH9" s="37">
        <f aca="true" t="shared" si="4" ref="AH9:AH22">L9+U9</f>
        <v>48799</v>
      </c>
      <c r="AI9" s="38">
        <f aca="true" t="shared" si="5" ref="AI9:AI22">R9+AE9</f>
        <v>72969</v>
      </c>
      <c r="AJ9" s="38">
        <f aca="true" t="shared" si="6" ref="AJ9:AJ22">AI9-AH9</f>
        <v>24170</v>
      </c>
      <c r="AK9" s="39">
        <f aca="true" t="shared" si="7" ref="AK9:AK22">IF(AH9=0,"",AI9/AH9)</f>
        <v>1.4952970347753027</v>
      </c>
      <c r="AL9" s="38">
        <v>78689</v>
      </c>
      <c r="AM9" s="40">
        <v>74189</v>
      </c>
    </row>
    <row r="10" spans="2:39" ht="12.75">
      <c r="B10" s="28">
        <v>2</v>
      </c>
      <c r="C10" s="41">
        <v>1</v>
      </c>
      <c r="D10" s="130" t="s">
        <v>136</v>
      </c>
      <c r="E10" s="130"/>
      <c r="F10" s="130"/>
      <c r="G10" s="42">
        <v>14561</v>
      </c>
      <c r="H10" s="43">
        <v>595</v>
      </c>
      <c r="I10" s="43">
        <v>783</v>
      </c>
      <c r="J10" s="44">
        <v>146</v>
      </c>
      <c r="K10" s="33"/>
      <c r="L10" s="45">
        <v>1103</v>
      </c>
      <c r="M10" s="45"/>
      <c r="N10" s="45"/>
      <c r="O10" s="45">
        <v>1000</v>
      </c>
      <c r="P10" s="45"/>
      <c r="Q10" s="45"/>
      <c r="R10" s="45">
        <f t="shared" si="0"/>
        <v>1000</v>
      </c>
      <c r="S10" s="45">
        <f t="shared" si="1"/>
        <v>-103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1103</v>
      </c>
      <c r="AI10" s="47">
        <f t="shared" si="5"/>
        <v>1000</v>
      </c>
      <c r="AJ10" s="47">
        <f t="shared" si="6"/>
        <v>-103</v>
      </c>
      <c r="AK10" s="48">
        <f t="shared" si="7"/>
        <v>0.9066183136899365</v>
      </c>
      <c r="AL10" s="47">
        <v>700</v>
      </c>
      <c r="AM10" s="49">
        <v>700</v>
      </c>
    </row>
    <row r="11" spans="2:39" ht="12.75">
      <c r="B11" s="28">
        <v>3</v>
      </c>
      <c r="C11" s="59"/>
      <c r="D11" s="60" t="s">
        <v>137</v>
      </c>
      <c r="E11" s="132" t="s">
        <v>138</v>
      </c>
      <c r="F11" s="132"/>
      <c r="G11" s="61"/>
      <c r="H11" s="62"/>
      <c r="I11" s="62">
        <v>783</v>
      </c>
      <c r="J11" s="63"/>
      <c r="K11" s="33"/>
      <c r="L11" s="64">
        <v>1103</v>
      </c>
      <c r="M11" s="64"/>
      <c r="N11" s="64"/>
      <c r="O11" s="64">
        <v>1000</v>
      </c>
      <c r="P11" s="64"/>
      <c r="Q11" s="64"/>
      <c r="R11" s="64">
        <f t="shared" si="0"/>
        <v>1000</v>
      </c>
      <c r="S11" s="64">
        <f t="shared" si="1"/>
        <v>-103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1103</v>
      </c>
      <c r="AI11" s="66">
        <f t="shared" si="5"/>
        <v>1000</v>
      </c>
      <c r="AJ11" s="66">
        <f t="shared" si="6"/>
        <v>-103</v>
      </c>
      <c r="AK11" s="67">
        <f t="shared" si="7"/>
        <v>0.9066183136899365</v>
      </c>
      <c r="AL11" s="66">
        <v>700</v>
      </c>
      <c r="AM11" s="68"/>
    </row>
    <row r="12" spans="2:39" ht="12.75">
      <c r="B12" s="28">
        <v>4</v>
      </c>
      <c r="C12" s="41">
        <v>2</v>
      </c>
      <c r="D12" s="130" t="s">
        <v>139</v>
      </c>
      <c r="E12" s="130"/>
      <c r="F12" s="130"/>
      <c r="G12" s="42">
        <v>26468</v>
      </c>
      <c r="H12" s="43">
        <v>20934</v>
      </c>
      <c r="I12" s="43">
        <v>11000</v>
      </c>
      <c r="J12" s="44">
        <v>17119</v>
      </c>
      <c r="K12" s="33"/>
      <c r="L12" s="45"/>
      <c r="M12" s="45"/>
      <c r="N12" s="45"/>
      <c r="O12" s="45">
        <v>980</v>
      </c>
      <c r="P12" s="45"/>
      <c r="Q12" s="45"/>
      <c r="R12" s="45">
        <f t="shared" si="0"/>
        <v>980</v>
      </c>
      <c r="S12" s="45">
        <f t="shared" si="1"/>
        <v>980</v>
      </c>
      <c r="T12" s="33"/>
      <c r="U12" s="45">
        <v>25726</v>
      </c>
      <c r="V12" s="45"/>
      <c r="W12" s="45"/>
      <c r="X12" s="45"/>
      <c r="Y12" s="45"/>
      <c r="Z12" s="45"/>
      <c r="AA12" s="45">
        <v>39272</v>
      </c>
      <c r="AB12" s="45"/>
      <c r="AC12" s="45"/>
      <c r="AD12" s="45"/>
      <c r="AE12" s="45">
        <f t="shared" si="2"/>
        <v>39272</v>
      </c>
      <c r="AF12" s="45">
        <f t="shared" si="3"/>
        <v>13546</v>
      </c>
      <c r="AG12" s="36"/>
      <c r="AH12" s="46">
        <f t="shared" si="4"/>
        <v>25726</v>
      </c>
      <c r="AI12" s="47">
        <f t="shared" si="5"/>
        <v>40252</v>
      </c>
      <c r="AJ12" s="47">
        <f t="shared" si="6"/>
        <v>14526</v>
      </c>
      <c r="AK12" s="48">
        <f t="shared" si="7"/>
        <v>1.5646427738474695</v>
      </c>
      <c r="AL12" s="47">
        <v>15500</v>
      </c>
      <c r="AM12" s="49">
        <v>11000</v>
      </c>
    </row>
    <row r="13" spans="2:39" ht="12.75">
      <c r="B13" s="28">
        <v>5</v>
      </c>
      <c r="C13" s="59"/>
      <c r="D13" s="60" t="s">
        <v>137</v>
      </c>
      <c r="E13" s="132" t="s">
        <v>138</v>
      </c>
      <c r="F13" s="132"/>
      <c r="G13" s="61"/>
      <c r="H13" s="62"/>
      <c r="I13" s="62">
        <v>11000</v>
      </c>
      <c r="J13" s="63"/>
      <c r="K13" s="33"/>
      <c r="L13" s="64"/>
      <c r="M13" s="64"/>
      <c r="N13" s="64"/>
      <c r="O13" s="64">
        <v>980</v>
      </c>
      <c r="P13" s="64"/>
      <c r="Q13" s="64"/>
      <c r="R13" s="64">
        <f t="shared" si="0"/>
        <v>980</v>
      </c>
      <c r="S13" s="64">
        <f t="shared" si="1"/>
        <v>980</v>
      </c>
      <c r="T13" s="33"/>
      <c r="U13" s="64">
        <v>25726</v>
      </c>
      <c r="V13" s="64"/>
      <c r="W13" s="64"/>
      <c r="X13" s="64"/>
      <c r="Y13" s="64"/>
      <c r="Z13" s="64"/>
      <c r="AA13" s="64">
        <v>39272</v>
      </c>
      <c r="AB13" s="64"/>
      <c r="AC13" s="64"/>
      <c r="AD13" s="64"/>
      <c r="AE13" s="64">
        <f t="shared" si="2"/>
        <v>39272</v>
      </c>
      <c r="AF13" s="64">
        <f t="shared" si="3"/>
        <v>13546</v>
      </c>
      <c r="AG13" s="33"/>
      <c r="AH13" s="65">
        <f t="shared" si="4"/>
        <v>25726</v>
      </c>
      <c r="AI13" s="66">
        <f t="shared" si="5"/>
        <v>40252</v>
      </c>
      <c r="AJ13" s="66">
        <f t="shared" si="6"/>
        <v>14526</v>
      </c>
      <c r="AK13" s="67">
        <f t="shared" si="7"/>
        <v>1.5646427738474695</v>
      </c>
      <c r="AL13" s="66">
        <v>15500</v>
      </c>
      <c r="AM13" s="68"/>
    </row>
    <row r="14" spans="2:39" ht="12.75">
      <c r="B14" s="28">
        <v>6</v>
      </c>
      <c r="C14" s="41">
        <v>3</v>
      </c>
      <c r="D14" s="130" t="s">
        <v>140</v>
      </c>
      <c r="E14" s="130"/>
      <c r="F14" s="130"/>
      <c r="G14" s="42">
        <v>1562</v>
      </c>
      <c r="H14" s="43">
        <v>1760</v>
      </c>
      <c r="I14" s="43">
        <v>700</v>
      </c>
      <c r="J14" s="44">
        <v>806</v>
      </c>
      <c r="K14" s="33"/>
      <c r="L14" s="45">
        <v>1200</v>
      </c>
      <c r="M14" s="45"/>
      <c r="N14" s="45"/>
      <c r="O14" s="45">
        <v>1934</v>
      </c>
      <c r="P14" s="45"/>
      <c r="Q14" s="45"/>
      <c r="R14" s="45">
        <f t="shared" si="0"/>
        <v>1934</v>
      </c>
      <c r="S14" s="45">
        <f t="shared" si="1"/>
        <v>734</v>
      </c>
      <c r="T14" s="33"/>
      <c r="U14" s="45">
        <v>15250</v>
      </c>
      <c r="V14" s="45"/>
      <c r="W14" s="45"/>
      <c r="X14" s="45"/>
      <c r="Y14" s="45"/>
      <c r="Z14" s="45">
        <v>250</v>
      </c>
      <c r="AA14" s="45">
        <v>19266</v>
      </c>
      <c r="AB14" s="45"/>
      <c r="AC14" s="45"/>
      <c r="AD14" s="45"/>
      <c r="AE14" s="45">
        <f t="shared" si="2"/>
        <v>19516</v>
      </c>
      <c r="AF14" s="45">
        <f t="shared" si="3"/>
        <v>4266</v>
      </c>
      <c r="AG14" s="36"/>
      <c r="AH14" s="46">
        <f t="shared" si="4"/>
        <v>16450</v>
      </c>
      <c r="AI14" s="47">
        <f t="shared" si="5"/>
        <v>21450</v>
      </c>
      <c r="AJ14" s="47">
        <f t="shared" si="6"/>
        <v>5000</v>
      </c>
      <c r="AK14" s="48">
        <f t="shared" si="7"/>
        <v>1.303951367781155</v>
      </c>
      <c r="AL14" s="47">
        <v>11000</v>
      </c>
      <c r="AM14" s="49">
        <v>11000</v>
      </c>
    </row>
    <row r="15" spans="2:39" ht="12.75">
      <c r="B15" s="28">
        <v>7</v>
      </c>
      <c r="C15" s="59"/>
      <c r="D15" s="60" t="s">
        <v>141</v>
      </c>
      <c r="E15" s="132" t="s">
        <v>140</v>
      </c>
      <c r="F15" s="132"/>
      <c r="G15" s="61"/>
      <c r="H15" s="62"/>
      <c r="I15" s="62">
        <v>700</v>
      </c>
      <c r="J15" s="63"/>
      <c r="K15" s="33"/>
      <c r="L15" s="64">
        <v>1200</v>
      </c>
      <c r="M15" s="64"/>
      <c r="N15" s="64"/>
      <c r="O15" s="64">
        <v>1934</v>
      </c>
      <c r="P15" s="64"/>
      <c r="Q15" s="64"/>
      <c r="R15" s="64">
        <f t="shared" si="0"/>
        <v>1934</v>
      </c>
      <c r="S15" s="64">
        <f t="shared" si="1"/>
        <v>734</v>
      </c>
      <c r="T15" s="33"/>
      <c r="U15" s="64">
        <v>15250</v>
      </c>
      <c r="V15" s="64"/>
      <c r="W15" s="64"/>
      <c r="X15" s="64"/>
      <c r="Y15" s="64"/>
      <c r="Z15" s="64">
        <v>250</v>
      </c>
      <c r="AA15" s="64">
        <v>19266</v>
      </c>
      <c r="AB15" s="64"/>
      <c r="AC15" s="64"/>
      <c r="AD15" s="64"/>
      <c r="AE15" s="64">
        <f t="shared" si="2"/>
        <v>19516</v>
      </c>
      <c r="AF15" s="64">
        <f t="shared" si="3"/>
        <v>4266</v>
      </c>
      <c r="AG15" s="33"/>
      <c r="AH15" s="65">
        <f t="shared" si="4"/>
        <v>16450</v>
      </c>
      <c r="AI15" s="66">
        <f t="shared" si="5"/>
        <v>21450</v>
      </c>
      <c r="AJ15" s="66">
        <f t="shared" si="6"/>
        <v>5000</v>
      </c>
      <c r="AK15" s="67">
        <f t="shared" si="7"/>
        <v>1.303951367781155</v>
      </c>
      <c r="AL15" s="66">
        <v>11000</v>
      </c>
      <c r="AM15" s="68"/>
    </row>
    <row r="16" spans="2:39" ht="12.75">
      <c r="B16" s="28">
        <v>8</v>
      </c>
      <c r="C16" s="41">
        <v>4</v>
      </c>
      <c r="D16" s="130" t="s">
        <v>142</v>
      </c>
      <c r="E16" s="130"/>
      <c r="F16" s="130"/>
      <c r="G16" s="42">
        <v>3496</v>
      </c>
      <c r="H16" s="43">
        <v>5703</v>
      </c>
      <c r="I16" s="43"/>
      <c r="J16" s="44">
        <v>11255</v>
      </c>
      <c r="K16" s="33"/>
      <c r="L16" s="45">
        <v>3500</v>
      </c>
      <c r="M16" s="45"/>
      <c r="N16" s="45">
        <v>162</v>
      </c>
      <c r="O16" s="45">
        <v>4685</v>
      </c>
      <c r="P16" s="45"/>
      <c r="Q16" s="45"/>
      <c r="R16" s="45">
        <f t="shared" si="0"/>
        <v>4847</v>
      </c>
      <c r="S16" s="45">
        <f t="shared" si="1"/>
        <v>1347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3500</v>
      </c>
      <c r="AI16" s="47">
        <f t="shared" si="5"/>
        <v>4847</v>
      </c>
      <c r="AJ16" s="47">
        <f t="shared" si="6"/>
        <v>1347</v>
      </c>
      <c r="AK16" s="48">
        <f t="shared" si="7"/>
        <v>1.3848571428571428</v>
      </c>
      <c r="AL16" s="47">
        <v>1489</v>
      </c>
      <c r="AM16" s="49">
        <v>1489</v>
      </c>
    </row>
    <row r="17" spans="2:39" ht="12.75">
      <c r="B17" s="28">
        <v>9</v>
      </c>
      <c r="C17" s="59"/>
      <c r="D17" s="60" t="s">
        <v>137</v>
      </c>
      <c r="E17" s="132" t="s">
        <v>138</v>
      </c>
      <c r="F17" s="132"/>
      <c r="G17" s="61"/>
      <c r="H17" s="62"/>
      <c r="I17" s="62"/>
      <c r="J17" s="63"/>
      <c r="K17" s="33"/>
      <c r="L17" s="64">
        <v>3500</v>
      </c>
      <c r="M17" s="64"/>
      <c r="N17" s="64">
        <v>162</v>
      </c>
      <c r="O17" s="64">
        <v>4685</v>
      </c>
      <c r="P17" s="64"/>
      <c r="Q17" s="64"/>
      <c r="R17" s="64">
        <f t="shared" si="0"/>
        <v>4847</v>
      </c>
      <c r="S17" s="64">
        <f t="shared" si="1"/>
        <v>1347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3500</v>
      </c>
      <c r="AI17" s="66">
        <f t="shared" si="5"/>
        <v>4847</v>
      </c>
      <c r="AJ17" s="66">
        <f t="shared" si="6"/>
        <v>1347</v>
      </c>
      <c r="AK17" s="67">
        <f t="shared" si="7"/>
        <v>1.3848571428571428</v>
      </c>
      <c r="AL17" s="66">
        <v>1489</v>
      </c>
      <c r="AM17" s="68"/>
    </row>
    <row r="18" spans="2:39" ht="12.75">
      <c r="B18" s="28">
        <v>10</v>
      </c>
      <c r="C18" s="41">
        <v>5</v>
      </c>
      <c r="D18" s="130" t="s">
        <v>143</v>
      </c>
      <c r="E18" s="130"/>
      <c r="F18" s="130"/>
      <c r="G18" s="42">
        <v>16312</v>
      </c>
      <c r="H18" s="43">
        <v>702</v>
      </c>
      <c r="I18" s="43">
        <v>1650</v>
      </c>
      <c r="J18" s="44">
        <v>326</v>
      </c>
      <c r="K18" s="33"/>
      <c r="L18" s="45">
        <v>120</v>
      </c>
      <c r="M18" s="45"/>
      <c r="N18" s="45"/>
      <c r="O18" s="45">
        <v>120</v>
      </c>
      <c r="P18" s="45"/>
      <c r="Q18" s="45"/>
      <c r="R18" s="45">
        <f t="shared" si="0"/>
        <v>120</v>
      </c>
      <c r="S18" s="45">
        <f t="shared" si="1"/>
        <v>0</v>
      </c>
      <c r="T18" s="33"/>
      <c r="U18" s="45">
        <v>300</v>
      </c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-300</v>
      </c>
      <c r="AG18" s="36"/>
      <c r="AH18" s="46">
        <f t="shared" si="4"/>
        <v>420</v>
      </c>
      <c r="AI18" s="47">
        <f t="shared" si="5"/>
        <v>120</v>
      </c>
      <c r="AJ18" s="47">
        <f t="shared" si="6"/>
        <v>-300</v>
      </c>
      <c r="AK18" s="48">
        <f t="shared" si="7"/>
        <v>0.2857142857142857</v>
      </c>
      <c r="AL18" s="47">
        <v>50000</v>
      </c>
      <c r="AM18" s="49">
        <v>50000</v>
      </c>
    </row>
    <row r="19" spans="2:39" ht="12.75">
      <c r="B19" s="28">
        <v>11</v>
      </c>
      <c r="C19" s="59"/>
      <c r="D19" s="60" t="s">
        <v>99</v>
      </c>
      <c r="E19" s="132" t="s">
        <v>100</v>
      </c>
      <c r="F19" s="132"/>
      <c r="G19" s="61"/>
      <c r="H19" s="62"/>
      <c r="I19" s="62">
        <v>1650</v>
      </c>
      <c r="J19" s="63"/>
      <c r="K19" s="33"/>
      <c r="L19" s="64">
        <v>120</v>
      </c>
      <c r="M19" s="64"/>
      <c r="N19" s="64"/>
      <c r="O19" s="64">
        <v>120</v>
      </c>
      <c r="P19" s="64"/>
      <c r="Q19" s="64"/>
      <c r="R19" s="64">
        <f t="shared" si="0"/>
        <v>120</v>
      </c>
      <c r="S19" s="64">
        <f t="shared" si="1"/>
        <v>0</v>
      </c>
      <c r="T19" s="33"/>
      <c r="U19" s="64">
        <v>300</v>
      </c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-300</v>
      </c>
      <c r="AG19" s="33"/>
      <c r="AH19" s="65">
        <f t="shared" si="4"/>
        <v>420</v>
      </c>
      <c r="AI19" s="66">
        <f t="shared" si="5"/>
        <v>120</v>
      </c>
      <c r="AJ19" s="66">
        <f t="shared" si="6"/>
        <v>-300</v>
      </c>
      <c r="AK19" s="67">
        <f t="shared" si="7"/>
        <v>0.2857142857142857</v>
      </c>
      <c r="AL19" s="66">
        <v>50000</v>
      </c>
      <c r="AM19" s="68"/>
    </row>
    <row r="20" spans="2:39" ht="12.75">
      <c r="B20" s="28">
        <v>12</v>
      </c>
      <c r="C20" s="41">
        <v>6</v>
      </c>
      <c r="D20" s="130" t="s">
        <v>144</v>
      </c>
      <c r="E20" s="130"/>
      <c r="F20" s="130"/>
      <c r="G20" s="42"/>
      <c r="H20" s="43"/>
      <c r="I20" s="43"/>
      <c r="J20" s="44"/>
      <c r="K20" s="33"/>
      <c r="L20" s="45"/>
      <c r="M20" s="45"/>
      <c r="N20" s="45"/>
      <c r="O20" s="45"/>
      <c r="P20" s="45"/>
      <c r="Q20" s="45"/>
      <c r="R20" s="45">
        <f t="shared" si="0"/>
        <v>0</v>
      </c>
      <c r="S20" s="45">
        <f t="shared" si="1"/>
        <v>0</v>
      </c>
      <c r="T20" s="3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f t="shared" si="2"/>
        <v>0</v>
      </c>
      <c r="AF20" s="45">
        <f t="shared" si="3"/>
        <v>0</v>
      </c>
      <c r="AG20" s="36"/>
      <c r="AH20" s="46">
        <f t="shared" si="4"/>
        <v>0</v>
      </c>
      <c r="AI20" s="47">
        <f t="shared" si="5"/>
        <v>0</v>
      </c>
      <c r="AJ20" s="47">
        <f t="shared" si="6"/>
        <v>0</v>
      </c>
      <c r="AK20" s="48">
        <f t="shared" si="7"/>
      </c>
      <c r="AL20" s="47"/>
      <c r="AM20" s="49"/>
    </row>
    <row r="21" spans="2:39" ht="12.75">
      <c r="B21" s="28">
        <v>13</v>
      </c>
      <c r="C21" s="41">
        <v>7</v>
      </c>
      <c r="D21" s="130" t="s">
        <v>145</v>
      </c>
      <c r="E21" s="130"/>
      <c r="F21" s="130"/>
      <c r="G21" s="42"/>
      <c r="H21" s="43"/>
      <c r="I21" s="43"/>
      <c r="J21" s="44">
        <v>3030</v>
      </c>
      <c r="K21" s="33"/>
      <c r="L21" s="45">
        <v>1600</v>
      </c>
      <c r="M21" s="45"/>
      <c r="N21" s="45"/>
      <c r="O21" s="45">
        <v>5300</v>
      </c>
      <c r="P21" s="45"/>
      <c r="Q21" s="45"/>
      <c r="R21" s="45">
        <f t="shared" si="0"/>
        <v>5300</v>
      </c>
      <c r="S21" s="45">
        <f t="shared" si="1"/>
        <v>3700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1600</v>
      </c>
      <c r="AI21" s="47">
        <f t="shared" si="5"/>
        <v>5300</v>
      </c>
      <c r="AJ21" s="47">
        <f t="shared" si="6"/>
        <v>3700</v>
      </c>
      <c r="AK21" s="48">
        <f t="shared" si="7"/>
        <v>3.3125</v>
      </c>
      <c r="AL21" s="47"/>
      <c r="AM21" s="49"/>
    </row>
    <row r="22" spans="2:39" ht="12.75">
      <c r="B22" s="28">
        <v>14</v>
      </c>
      <c r="C22" s="59"/>
      <c r="D22" s="60" t="s">
        <v>137</v>
      </c>
      <c r="E22" s="132" t="s">
        <v>138</v>
      </c>
      <c r="F22" s="132"/>
      <c r="G22" s="61"/>
      <c r="H22" s="62"/>
      <c r="I22" s="62"/>
      <c r="J22" s="63"/>
      <c r="K22" s="33"/>
      <c r="L22" s="64">
        <v>1600</v>
      </c>
      <c r="M22" s="64"/>
      <c r="N22" s="64"/>
      <c r="O22" s="64">
        <v>5300</v>
      </c>
      <c r="P22" s="64"/>
      <c r="Q22" s="64"/>
      <c r="R22" s="64">
        <f t="shared" si="0"/>
        <v>5300</v>
      </c>
      <c r="S22" s="64">
        <f t="shared" si="1"/>
        <v>3700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1600</v>
      </c>
      <c r="AI22" s="66">
        <f t="shared" si="5"/>
        <v>5300</v>
      </c>
      <c r="AJ22" s="66">
        <f t="shared" si="6"/>
        <v>3700</v>
      </c>
      <c r="AK22" s="67">
        <f t="shared" si="7"/>
        <v>3.3125</v>
      </c>
      <c r="AL22" s="66"/>
      <c r="AM22" s="68"/>
    </row>
    <row r="23" spans="2:39" ht="12.75"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69"/>
      <c r="M23" s="69"/>
      <c r="N23" s="69"/>
      <c r="O23" s="69"/>
      <c r="P23" s="69"/>
      <c r="Q23" s="69"/>
      <c r="R23" s="69"/>
      <c r="S23" s="69"/>
      <c r="T23" s="3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"/>
      <c r="AH23" s="69"/>
      <c r="AI23" s="69"/>
      <c r="AJ23" s="69"/>
      <c r="AK23" s="69"/>
      <c r="AL23" s="69"/>
      <c r="AM23" s="69"/>
    </row>
  </sheetData>
  <sheetProtection password="CBA9" sheet="1"/>
  <mergeCells count="42">
    <mergeCell ref="D21:F21"/>
    <mergeCell ref="E22:F22"/>
    <mergeCell ref="E15:F15"/>
    <mergeCell ref="D16:F16"/>
    <mergeCell ref="E17:F17"/>
    <mergeCell ref="D18:F18"/>
    <mergeCell ref="E19:F19"/>
    <mergeCell ref="D20:F20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146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13</v>
      </c>
      <c r="D9" s="129" t="s">
        <v>147</v>
      </c>
      <c r="E9" s="129"/>
      <c r="F9" s="129"/>
      <c r="G9" s="30">
        <v>183773</v>
      </c>
      <c r="H9" s="31">
        <v>186025</v>
      </c>
      <c r="I9" s="31">
        <v>227439</v>
      </c>
      <c r="J9" s="32">
        <v>197229</v>
      </c>
      <c r="K9" s="33"/>
      <c r="L9" s="34">
        <v>226884</v>
      </c>
      <c r="M9" s="35">
        <v>125554</v>
      </c>
      <c r="N9" s="35">
        <v>48558</v>
      </c>
      <c r="O9" s="35">
        <v>25799</v>
      </c>
      <c r="P9" s="35">
        <v>27800</v>
      </c>
      <c r="Q9" s="35"/>
      <c r="R9" s="35">
        <f aca="true" t="shared" si="0" ref="R9:R19">SUM(M9:Q9)</f>
        <v>227711</v>
      </c>
      <c r="S9" s="35">
        <f aca="true" t="shared" si="1" ref="S9:S19">R9-L9</f>
        <v>827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9">SUM(V9:AD9)</f>
        <v>0</v>
      </c>
      <c r="AF9" s="35">
        <f aca="true" t="shared" si="3" ref="AF9:AF19">AE9-U9</f>
        <v>0</v>
      </c>
      <c r="AG9" s="36"/>
      <c r="AH9" s="37">
        <f aca="true" t="shared" si="4" ref="AH9:AH19">L9+U9</f>
        <v>226884</v>
      </c>
      <c r="AI9" s="38">
        <f aca="true" t="shared" si="5" ref="AI9:AI19">R9+AE9</f>
        <v>227711</v>
      </c>
      <c r="AJ9" s="38">
        <f aca="true" t="shared" si="6" ref="AJ9:AJ19">AI9-AH9</f>
        <v>827</v>
      </c>
      <c r="AK9" s="39">
        <f aca="true" t="shared" si="7" ref="AK9:AK19">IF(AH9=0,"",AI9/AH9)</f>
        <v>1.0036450344669523</v>
      </c>
      <c r="AL9" s="38">
        <v>260438</v>
      </c>
      <c r="AM9" s="40">
        <v>273038</v>
      </c>
    </row>
    <row r="10" spans="2:39" ht="12.75">
      <c r="B10" s="28">
        <v>2</v>
      </c>
      <c r="C10" s="41">
        <v>1</v>
      </c>
      <c r="D10" s="130" t="s">
        <v>148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149</v>
      </c>
      <c r="E11" s="132" t="s">
        <v>150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151</v>
      </c>
      <c r="E12" s="130"/>
      <c r="F12" s="130"/>
      <c r="G12" s="42">
        <v>147201</v>
      </c>
      <c r="H12" s="43">
        <v>148792</v>
      </c>
      <c r="I12" s="43">
        <v>182639</v>
      </c>
      <c r="J12" s="44">
        <v>160944</v>
      </c>
      <c r="K12" s="33"/>
      <c r="L12" s="45">
        <v>188527</v>
      </c>
      <c r="M12" s="45">
        <v>123945</v>
      </c>
      <c r="N12" s="45">
        <v>47894</v>
      </c>
      <c r="O12" s="45">
        <v>17047</v>
      </c>
      <c r="P12" s="45">
        <v>1200</v>
      </c>
      <c r="Q12" s="45"/>
      <c r="R12" s="45">
        <f t="shared" si="0"/>
        <v>190086</v>
      </c>
      <c r="S12" s="45">
        <f t="shared" si="1"/>
        <v>1559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188527</v>
      </c>
      <c r="AI12" s="47">
        <f t="shared" si="5"/>
        <v>190086</v>
      </c>
      <c r="AJ12" s="47">
        <f t="shared" si="6"/>
        <v>1559</v>
      </c>
      <c r="AK12" s="48">
        <f t="shared" si="7"/>
        <v>1.008269372556716</v>
      </c>
      <c r="AL12" s="47">
        <v>222799</v>
      </c>
      <c r="AM12" s="49">
        <v>235392</v>
      </c>
    </row>
    <row r="13" spans="2:39" ht="12.75">
      <c r="B13" s="28">
        <v>5</v>
      </c>
      <c r="C13" s="59"/>
      <c r="D13" s="60" t="s">
        <v>149</v>
      </c>
      <c r="E13" s="132" t="s">
        <v>150</v>
      </c>
      <c r="F13" s="132"/>
      <c r="G13" s="61"/>
      <c r="H13" s="62"/>
      <c r="I13" s="62">
        <v>182639</v>
      </c>
      <c r="J13" s="63"/>
      <c r="K13" s="33"/>
      <c r="L13" s="64">
        <v>188527</v>
      </c>
      <c r="M13" s="64">
        <v>123945</v>
      </c>
      <c r="N13" s="64">
        <v>47894</v>
      </c>
      <c r="O13" s="64">
        <v>17047</v>
      </c>
      <c r="P13" s="64">
        <v>1200</v>
      </c>
      <c r="Q13" s="64"/>
      <c r="R13" s="64">
        <f t="shared" si="0"/>
        <v>190086</v>
      </c>
      <c r="S13" s="64">
        <f t="shared" si="1"/>
        <v>1559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188527</v>
      </c>
      <c r="AI13" s="66">
        <f t="shared" si="5"/>
        <v>190086</v>
      </c>
      <c r="AJ13" s="66">
        <f t="shared" si="6"/>
        <v>1559</v>
      </c>
      <c r="AK13" s="67">
        <f t="shared" si="7"/>
        <v>1.008269372556716</v>
      </c>
      <c r="AL13" s="66">
        <v>222799</v>
      </c>
      <c r="AM13" s="68"/>
    </row>
    <row r="14" spans="2:39" ht="12.75">
      <c r="B14" s="28">
        <v>6</v>
      </c>
      <c r="C14" s="41">
        <v>3</v>
      </c>
      <c r="D14" s="130" t="s">
        <v>152</v>
      </c>
      <c r="E14" s="130"/>
      <c r="F14" s="130"/>
      <c r="G14" s="42">
        <v>12812</v>
      </c>
      <c r="H14" s="43">
        <v>16811</v>
      </c>
      <c r="I14" s="43">
        <v>17500</v>
      </c>
      <c r="J14" s="44">
        <v>13706</v>
      </c>
      <c r="K14" s="33"/>
      <c r="L14" s="45">
        <v>17500</v>
      </c>
      <c r="M14" s="45"/>
      <c r="N14" s="45"/>
      <c r="O14" s="45"/>
      <c r="P14" s="45">
        <v>17500</v>
      </c>
      <c r="Q14" s="45"/>
      <c r="R14" s="45">
        <f t="shared" si="0"/>
        <v>17500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17500</v>
      </c>
      <c r="AI14" s="47">
        <f t="shared" si="5"/>
        <v>17500</v>
      </c>
      <c r="AJ14" s="47">
        <f t="shared" si="6"/>
        <v>0</v>
      </c>
      <c r="AK14" s="48">
        <f t="shared" si="7"/>
        <v>1</v>
      </c>
      <c r="AL14" s="47">
        <v>17000</v>
      </c>
      <c r="AM14" s="49">
        <v>17000</v>
      </c>
    </row>
    <row r="15" spans="2:39" ht="12.75">
      <c r="B15" s="28">
        <v>7</v>
      </c>
      <c r="C15" s="59"/>
      <c r="D15" s="60" t="s">
        <v>149</v>
      </c>
      <c r="E15" s="132" t="s">
        <v>150</v>
      </c>
      <c r="F15" s="132"/>
      <c r="G15" s="61"/>
      <c r="H15" s="62"/>
      <c r="I15" s="62">
        <v>17500</v>
      </c>
      <c r="J15" s="63"/>
      <c r="K15" s="33"/>
      <c r="L15" s="64">
        <v>17500</v>
      </c>
      <c r="M15" s="64"/>
      <c r="N15" s="64"/>
      <c r="O15" s="64"/>
      <c r="P15" s="64">
        <v>17500</v>
      </c>
      <c r="Q15" s="64"/>
      <c r="R15" s="64">
        <f t="shared" si="0"/>
        <v>17500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17500</v>
      </c>
      <c r="AI15" s="66">
        <f t="shared" si="5"/>
        <v>17500</v>
      </c>
      <c r="AJ15" s="66">
        <f t="shared" si="6"/>
        <v>0</v>
      </c>
      <c r="AK15" s="67">
        <f t="shared" si="7"/>
        <v>1</v>
      </c>
      <c r="AL15" s="66">
        <v>17000</v>
      </c>
      <c r="AM15" s="68"/>
    </row>
    <row r="16" spans="2:39" ht="12.75">
      <c r="B16" s="28">
        <v>8</v>
      </c>
      <c r="C16" s="41">
        <v>4</v>
      </c>
      <c r="D16" s="130" t="s">
        <v>153</v>
      </c>
      <c r="E16" s="130"/>
      <c r="F16" s="130"/>
      <c r="G16" s="42">
        <v>15060</v>
      </c>
      <c r="H16" s="43">
        <v>12342</v>
      </c>
      <c r="I16" s="43">
        <v>17300</v>
      </c>
      <c r="J16" s="44">
        <v>14509</v>
      </c>
      <c r="K16" s="33"/>
      <c r="L16" s="45">
        <v>10857</v>
      </c>
      <c r="M16" s="45">
        <v>1609</v>
      </c>
      <c r="N16" s="45">
        <v>664</v>
      </c>
      <c r="O16" s="45">
        <v>8752</v>
      </c>
      <c r="P16" s="45">
        <v>100</v>
      </c>
      <c r="Q16" s="45"/>
      <c r="R16" s="45">
        <f t="shared" si="0"/>
        <v>11125</v>
      </c>
      <c r="S16" s="45">
        <f t="shared" si="1"/>
        <v>268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10857</v>
      </c>
      <c r="AI16" s="47">
        <f t="shared" si="5"/>
        <v>11125</v>
      </c>
      <c r="AJ16" s="47">
        <f t="shared" si="6"/>
        <v>268</v>
      </c>
      <c r="AK16" s="48">
        <f t="shared" si="7"/>
        <v>1.024684535322833</v>
      </c>
      <c r="AL16" s="47">
        <v>10639</v>
      </c>
      <c r="AM16" s="49">
        <v>10646</v>
      </c>
    </row>
    <row r="17" spans="2:39" ht="12.75">
      <c r="B17" s="28">
        <v>9</v>
      </c>
      <c r="C17" s="59"/>
      <c r="D17" s="60" t="s">
        <v>149</v>
      </c>
      <c r="E17" s="132" t="s">
        <v>150</v>
      </c>
      <c r="F17" s="132"/>
      <c r="G17" s="61"/>
      <c r="H17" s="62"/>
      <c r="I17" s="62">
        <v>17300</v>
      </c>
      <c r="J17" s="63"/>
      <c r="K17" s="33"/>
      <c r="L17" s="64">
        <v>10857</v>
      </c>
      <c r="M17" s="64">
        <v>1609</v>
      </c>
      <c r="N17" s="64">
        <v>664</v>
      </c>
      <c r="O17" s="64">
        <v>8752</v>
      </c>
      <c r="P17" s="64">
        <v>100</v>
      </c>
      <c r="Q17" s="64"/>
      <c r="R17" s="64">
        <f t="shared" si="0"/>
        <v>11125</v>
      </c>
      <c r="S17" s="64">
        <f t="shared" si="1"/>
        <v>268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10857</v>
      </c>
      <c r="AI17" s="66">
        <f t="shared" si="5"/>
        <v>11125</v>
      </c>
      <c r="AJ17" s="66">
        <f t="shared" si="6"/>
        <v>268</v>
      </c>
      <c r="AK17" s="67">
        <f t="shared" si="7"/>
        <v>1.024684535322833</v>
      </c>
      <c r="AL17" s="66">
        <v>10639</v>
      </c>
      <c r="AM17" s="68"/>
    </row>
    <row r="18" spans="2:39" ht="12.75">
      <c r="B18" s="28">
        <v>10</v>
      </c>
      <c r="C18" s="41">
        <v>5</v>
      </c>
      <c r="D18" s="130" t="s">
        <v>154</v>
      </c>
      <c r="E18" s="130"/>
      <c r="F18" s="130"/>
      <c r="G18" s="42">
        <v>8700</v>
      </c>
      <c r="H18" s="43">
        <v>8080</v>
      </c>
      <c r="I18" s="43">
        <v>10000</v>
      </c>
      <c r="J18" s="44">
        <v>8070</v>
      </c>
      <c r="K18" s="33"/>
      <c r="L18" s="45">
        <v>10000</v>
      </c>
      <c r="M18" s="45"/>
      <c r="N18" s="45"/>
      <c r="O18" s="45"/>
      <c r="P18" s="45">
        <v>9000</v>
      </c>
      <c r="Q18" s="45"/>
      <c r="R18" s="45">
        <f t="shared" si="0"/>
        <v>9000</v>
      </c>
      <c r="S18" s="45">
        <f t="shared" si="1"/>
        <v>-1000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10000</v>
      </c>
      <c r="AI18" s="47">
        <f t="shared" si="5"/>
        <v>9000</v>
      </c>
      <c r="AJ18" s="47">
        <f t="shared" si="6"/>
        <v>-1000</v>
      </c>
      <c r="AK18" s="48">
        <f t="shared" si="7"/>
        <v>0.9</v>
      </c>
      <c r="AL18" s="47">
        <v>10000</v>
      </c>
      <c r="AM18" s="49">
        <v>10000</v>
      </c>
    </row>
    <row r="19" spans="2:39" ht="12.75">
      <c r="B19" s="28">
        <v>11</v>
      </c>
      <c r="C19" s="59"/>
      <c r="D19" s="60" t="s">
        <v>155</v>
      </c>
      <c r="E19" s="132" t="s">
        <v>156</v>
      </c>
      <c r="F19" s="132"/>
      <c r="G19" s="61"/>
      <c r="H19" s="62"/>
      <c r="I19" s="62">
        <v>10000</v>
      </c>
      <c r="J19" s="63"/>
      <c r="K19" s="33"/>
      <c r="L19" s="64">
        <v>10000</v>
      </c>
      <c r="M19" s="64"/>
      <c r="N19" s="64"/>
      <c r="O19" s="64"/>
      <c r="P19" s="64">
        <v>9000</v>
      </c>
      <c r="Q19" s="64"/>
      <c r="R19" s="64">
        <f t="shared" si="0"/>
        <v>9000</v>
      </c>
      <c r="S19" s="64">
        <f t="shared" si="1"/>
        <v>-1000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10000</v>
      </c>
      <c r="AI19" s="66">
        <f t="shared" si="5"/>
        <v>9000</v>
      </c>
      <c r="AJ19" s="66">
        <f t="shared" si="6"/>
        <v>-1000</v>
      </c>
      <c r="AK19" s="67">
        <f t="shared" si="7"/>
        <v>0.9</v>
      </c>
      <c r="AL19" s="66">
        <v>10000</v>
      </c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BA9" sheet="1"/>
  <mergeCells count="39"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  <mergeCell ref="AD7:AD8"/>
    <mergeCell ref="AE7:AE8"/>
    <mergeCell ref="AF7:AF8"/>
    <mergeCell ref="N7:N8"/>
    <mergeCell ref="O7:O8"/>
    <mergeCell ref="P7:P8"/>
    <mergeCell ref="Q7:Q8"/>
    <mergeCell ref="Y7:Y8"/>
    <mergeCell ref="Z7:Z8"/>
    <mergeCell ref="AA7:AA8"/>
    <mergeCell ref="D14:F14"/>
    <mergeCell ref="AB7:AB8"/>
    <mergeCell ref="AC7:AC8"/>
    <mergeCell ref="V5:AE6"/>
    <mergeCell ref="AK5:AK8"/>
    <mergeCell ref="B6:B8"/>
    <mergeCell ref="C6:C8"/>
    <mergeCell ref="D6:D8"/>
    <mergeCell ref="E6:E8"/>
    <mergeCell ref="AJ7:AJ8"/>
    <mergeCell ref="B4:F5"/>
    <mergeCell ref="M5:R6"/>
    <mergeCell ref="V7:V8"/>
    <mergeCell ref="W7:W8"/>
    <mergeCell ref="X7:X8"/>
    <mergeCell ref="F6:F8"/>
    <mergeCell ref="M7:M8"/>
    <mergeCell ref="R7:R8"/>
    <mergeCell ref="S7:S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157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14</v>
      </c>
      <c r="D9" s="129" t="s">
        <v>158</v>
      </c>
      <c r="E9" s="129"/>
      <c r="F9" s="129"/>
      <c r="G9" s="30">
        <v>4448</v>
      </c>
      <c r="H9" s="31">
        <v>7846</v>
      </c>
      <c r="I9" s="31">
        <v>14109</v>
      </c>
      <c r="J9" s="32">
        <v>16920</v>
      </c>
      <c r="K9" s="33"/>
      <c r="L9" s="34">
        <v>22620</v>
      </c>
      <c r="M9" s="35">
        <v>8717</v>
      </c>
      <c r="N9" s="35">
        <v>3047</v>
      </c>
      <c r="O9" s="35">
        <v>8809</v>
      </c>
      <c r="P9" s="35">
        <v>100</v>
      </c>
      <c r="Q9" s="35"/>
      <c r="R9" s="35">
        <f>SUM(M9:Q9)</f>
        <v>20673</v>
      </c>
      <c r="S9" s="35">
        <f>R9-L9</f>
        <v>-1947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22620</v>
      </c>
      <c r="AI9" s="38">
        <f>R9+AE9</f>
        <v>20673</v>
      </c>
      <c r="AJ9" s="38">
        <f>AI9-AH9</f>
        <v>-1947</v>
      </c>
      <c r="AK9" s="39">
        <f>IF(AH9=0,"",AI9/AH9)</f>
        <v>0.9139257294429708</v>
      </c>
      <c r="AL9" s="38">
        <v>11877</v>
      </c>
      <c r="AM9" s="40">
        <v>9500</v>
      </c>
    </row>
    <row r="10" spans="2:39" ht="12.75">
      <c r="B10" s="28">
        <v>2</v>
      </c>
      <c r="C10" s="41">
        <v>1</v>
      </c>
      <c r="D10" s="130" t="s">
        <v>159</v>
      </c>
      <c r="E10" s="130"/>
      <c r="F10" s="130"/>
      <c r="G10" s="42">
        <v>4448</v>
      </c>
      <c r="H10" s="43">
        <v>7846</v>
      </c>
      <c r="I10" s="43">
        <v>14109</v>
      </c>
      <c r="J10" s="44">
        <v>16920</v>
      </c>
      <c r="K10" s="33"/>
      <c r="L10" s="45">
        <v>22620</v>
      </c>
      <c r="M10" s="45">
        <v>8717</v>
      </c>
      <c r="N10" s="45">
        <v>3047</v>
      </c>
      <c r="O10" s="45">
        <v>8809</v>
      </c>
      <c r="P10" s="45">
        <v>100</v>
      </c>
      <c r="Q10" s="45"/>
      <c r="R10" s="45">
        <f>SUM(M10:Q10)</f>
        <v>20673</v>
      </c>
      <c r="S10" s="45">
        <f>R10-L10</f>
        <v>-1947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22620</v>
      </c>
      <c r="AI10" s="47">
        <f>R10+AE10</f>
        <v>20673</v>
      </c>
      <c r="AJ10" s="47">
        <f>AI10-AH10</f>
        <v>-1947</v>
      </c>
      <c r="AK10" s="48">
        <f>IF(AH10=0,"",AI10/AH10)</f>
        <v>0.9139257294429708</v>
      </c>
      <c r="AL10" s="47">
        <v>11877</v>
      </c>
      <c r="AM10" s="49">
        <v>9500</v>
      </c>
    </row>
    <row r="11" spans="2:39" ht="12.75">
      <c r="B11" s="28">
        <v>3</v>
      </c>
      <c r="C11" s="59"/>
      <c r="D11" s="60" t="s">
        <v>160</v>
      </c>
      <c r="E11" s="132" t="s">
        <v>161</v>
      </c>
      <c r="F11" s="132"/>
      <c r="G11" s="61"/>
      <c r="H11" s="62"/>
      <c r="I11" s="62">
        <v>14109</v>
      </c>
      <c r="J11" s="63"/>
      <c r="K11" s="33"/>
      <c r="L11" s="64">
        <v>22620</v>
      </c>
      <c r="M11" s="64">
        <v>8717</v>
      </c>
      <c r="N11" s="64">
        <v>3047</v>
      </c>
      <c r="O11" s="64">
        <v>8809</v>
      </c>
      <c r="P11" s="64">
        <v>100</v>
      </c>
      <c r="Q11" s="64"/>
      <c r="R11" s="64">
        <f>SUM(M11:Q11)</f>
        <v>20673</v>
      </c>
      <c r="S11" s="64">
        <f>R11-L11</f>
        <v>-1947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22620</v>
      </c>
      <c r="AI11" s="66">
        <f>R11+AE11</f>
        <v>20673</v>
      </c>
      <c r="AJ11" s="66">
        <f>AI11-AH11</f>
        <v>-1947</v>
      </c>
      <c r="AK11" s="67">
        <f>IF(AH11=0,"",AI11/AH11)</f>
        <v>0.9139257294429708</v>
      </c>
      <c r="AL11" s="66">
        <v>11877</v>
      </c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W7:W8"/>
    <mergeCell ref="B4:F5"/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F6:F8"/>
    <mergeCell ref="X7:X8"/>
    <mergeCell ref="Y7:Y8"/>
    <mergeCell ref="Z7:Z8"/>
    <mergeCell ref="AA7:AA8"/>
    <mergeCell ref="D9:F9"/>
    <mergeCell ref="V5:AE6"/>
    <mergeCell ref="M7:M8"/>
    <mergeCell ref="R7:R8"/>
    <mergeCell ref="S7:S8"/>
    <mergeCell ref="M5:R6"/>
    <mergeCell ref="AK5:AK8"/>
    <mergeCell ref="B6:B8"/>
    <mergeCell ref="C6:C8"/>
    <mergeCell ref="D6:D8"/>
    <mergeCell ref="E6:E8"/>
    <mergeCell ref="AE7:AE8"/>
    <mergeCell ref="AF7:AF8"/>
    <mergeCell ref="AJ7:AJ8"/>
    <mergeCell ref="V7:V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162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15</v>
      </c>
      <c r="D9" s="129" t="s">
        <v>163</v>
      </c>
      <c r="E9" s="129"/>
      <c r="F9" s="129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164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165</v>
      </c>
      <c r="E11" s="132" t="s">
        <v>166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W7:W8"/>
    <mergeCell ref="B4:F5"/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F6:F8"/>
    <mergeCell ref="X7:X8"/>
    <mergeCell ref="Y7:Y8"/>
    <mergeCell ref="Z7:Z8"/>
    <mergeCell ref="AA7:AA8"/>
    <mergeCell ref="D9:F9"/>
    <mergeCell ref="V5:AE6"/>
    <mergeCell ref="M7:M8"/>
    <mergeCell ref="R7:R8"/>
    <mergeCell ref="S7:S8"/>
    <mergeCell ref="M5:R6"/>
    <mergeCell ref="AK5:AK8"/>
    <mergeCell ref="B6:B8"/>
    <mergeCell ref="C6:C8"/>
    <mergeCell ref="D6:D8"/>
    <mergeCell ref="E6:E8"/>
    <mergeCell ref="AE7:AE8"/>
    <mergeCell ref="AF7:AF8"/>
    <mergeCell ref="AJ7:AJ8"/>
    <mergeCell ref="V7:V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33" t="s">
        <v>167</v>
      </c>
      <c r="C2" s="134"/>
      <c r="D2" s="135" t="s">
        <v>168</v>
      </c>
      <c r="E2" s="135"/>
      <c r="F2" s="135"/>
      <c r="G2" s="135"/>
      <c r="H2" s="135" t="s">
        <v>169</v>
      </c>
      <c r="I2" s="135"/>
      <c r="J2" s="135"/>
      <c r="K2" s="135"/>
      <c r="L2" s="135" t="s">
        <v>170</v>
      </c>
      <c r="M2" s="2"/>
    </row>
    <row r="3" spans="1:13" ht="33.75">
      <c r="A3" s="2"/>
      <c r="B3" s="133"/>
      <c r="C3" s="134"/>
      <c r="D3" s="70" t="s">
        <v>171</v>
      </c>
      <c r="E3" s="71" t="s">
        <v>172</v>
      </c>
      <c r="F3" s="71" t="s">
        <v>173</v>
      </c>
      <c r="G3" s="136" t="s">
        <v>174</v>
      </c>
      <c r="H3" s="70" t="s">
        <v>171</v>
      </c>
      <c r="I3" s="71" t="s">
        <v>172</v>
      </c>
      <c r="J3" s="71" t="s">
        <v>173</v>
      </c>
      <c r="K3" s="135" t="s">
        <v>174</v>
      </c>
      <c r="L3" s="135"/>
      <c r="M3" s="2"/>
    </row>
    <row r="4" spans="1:13" ht="22.5">
      <c r="A4" s="2"/>
      <c r="B4" s="133"/>
      <c r="C4" s="134"/>
      <c r="D4" s="70" t="s">
        <v>2</v>
      </c>
      <c r="E4" s="71" t="s">
        <v>3</v>
      </c>
      <c r="F4" s="71" t="s">
        <v>175</v>
      </c>
      <c r="G4" s="136"/>
      <c r="H4" s="70" t="s">
        <v>2</v>
      </c>
      <c r="I4" s="71" t="s">
        <v>3</v>
      </c>
      <c r="J4" s="71" t="s">
        <v>175</v>
      </c>
      <c r="K4" s="135"/>
      <c r="L4" s="135"/>
      <c r="M4" s="2"/>
    </row>
    <row r="5" spans="1:13" ht="12.75">
      <c r="A5" s="2"/>
      <c r="B5" s="73" t="s">
        <v>176</v>
      </c>
      <c r="C5" s="74" t="s">
        <v>177</v>
      </c>
      <c r="D5" s="75">
        <v>1078317</v>
      </c>
      <c r="E5" s="76">
        <v>33250</v>
      </c>
      <c r="F5" s="76">
        <v>57095</v>
      </c>
      <c r="G5" s="76">
        <f aca="true" t="shared" si="0" ref="G5:G21">SUM(D5:F5)</f>
        <v>1168662</v>
      </c>
      <c r="H5" s="76">
        <v>1100495</v>
      </c>
      <c r="I5" s="76">
        <v>64835</v>
      </c>
      <c r="J5" s="76">
        <v>98001</v>
      </c>
      <c r="K5" s="76">
        <f aca="true" t="shared" si="1" ref="K5:K21">SUM(H5:J5)</f>
        <v>1263331</v>
      </c>
      <c r="L5" s="77">
        <f aca="true" t="shared" si="2" ref="L5:L22">IF(G5&lt;&gt;0,K5/G5*100,"")</f>
        <v>108.10063132026198</v>
      </c>
      <c r="M5" s="2"/>
    </row>
    <row r="6" spans="1:13" ht="12.75">
      <c r="A6" s="2"/>
      <c r="B6" s="78">
        <f aca="true" t="shared" si="3" ref="B6:B22">B5+1</f>
        <v>2</v>
      </c>
      <c r="C6" s="79" t="s">
        <v>178</v>
      </c>
      <c r="D6" s="80">
        <f>SUM(D7:D21)</f>
        <v>960984</v>
      </c>
      <c r="E6" s="80">
        <f>SUM(E7:E21)</f>
        <v>85790</v>
      </c>
      <c r="F6" s="80">
        <f>SUM(F7:F21)</f>
        <v>121888</v>
      </c>
      <c r="G6" s="80">
        <f t="shared" si="0"/>
        <v>1168662</v>
      </c>
      <c r="H6" s="80">
        <f>SUM(H7:H21)</f>
        <v>1008317</v>
      </c>
      <c r="I6" s="80">
        <f>SUM(I7:I21)</f>
        <v>133126</v>
      </c>
      <c r="J6" s="80">
        <f>SUM(J7:J21)</f>
        <v>121888</v>
      </c>
      <c r="K6" s="81">
        <f t="shared" si="1"/>
        <v>1263331</v>
      </c>
      <c r="L6" s="82">
        <f t="shared" si="2"/>
        <v>108.10063132026198</v>
      </c>
      <c r="M6" s="2"/>
    </row>
    <row r="7" spans="1:13" ht="12.75">
      <c r="A7" s="2"/>
      <c r="B7" s="83">
        <f t="shared" si="3"/>
        <v>3</v>
      </c>
      <c r="C7" s="84" t="s">
        <v>179</v>
      </c>
      <c r="D7" s="85">
        <v>499361</v>
      </c>
      <c r="E7" s="85"/>
      <c r="F7" s="85"/>
      <c r="G7" s="86">
        <f t="shared" si="0"/>
        <v>499361</v>
      </c>
      <c r="H7" s="87">
        <v>521659</v>
      </c>
      <c r="I7" s="87"/>
      <c r="J7" s="88"/>
      <c r="K7" s="86">
        <f t="shared" si="1"/>
        <v>521659</v>
      </c>
      <c r="L7" s="82">
        <f t="shared" si="2"/>
        <v>104.46530666191394</v>
      </c>
      <c r="M7" s="2"/>
    </row>
    <row r="8" spans="1:13" ht="12.75">
      <c r="A8" s="2"/>
      <c r="B8" s="83">
        <f t="shared" si="3"/>
        <v>4</v>
      </c>
      <c r="C8" s="84" t="s">
        <v>180</v>
      </c>
      <c r="D8" s="85">
        <v>4113</v>
      </c>
      <c r="E8" s="85"/>
      <c r="F8" s="85"/>
      <c r="G8" s="86">
        <f t="shared" si="0"/>
        <v>4113</v>
      </c>
      <c r="H8" s="87">
        <v>100</v>
      </c>
      <c r="I8" s="87"/>
      <c r="J8" s="88"/>
      <c r="K8" s="86">
        <f t="shared" si="1"/>
        <v>100</v>
      </c>
      <c r="L8" s="82">
        <f t="shared" si="2"/>
        <v>2.4313153415998054</v>
      </c>
      <c r="M8" s="2"/>
    </row>
    <row r="9" spans="1:13" ht="12.75">
      <c r="A9" s="2"/>
      <c r="B9" s="83">
        <f t="shared" si="3"/>
        <v>5</v>
      </c>
      <c r="C9" s="84" t="s">
        <v>181</v>
      </c>
      <c r="D9" s="85">
        <v>48908</v>
      </c>
      <c r="E9" s="85"/>
      <c r="F9" s="85"/>
      <c r="G9" s="86">
        <f t="shared" si="0"/>
        <v>48908</v>
      </c>
      <c r="H9" s="87">
        <v>43934</v>
      </c>
      <c r="I9" s="87"/>
      <c r="J9" s="88"/>
      <c r="K9" s="86">
        <f t="shared" si="1"/>
        <v>43934</v>
      </c>
      <c r="L9" s="82">
        <f t="shared" si="2"/>
        <v>89.8298846814427</v>
      </c>
      <c r="M9" s="2"/>
    </row>
    <row r="10" spans="1:13" ht="12.75">
      <c r="A10" s="2"/>
      <c r="B10" s="83">
        <f t="shared" si="3"/>
        <v>6</v>
      </c>
      <c r="C10" s="84" t="s">
        <v>182</v>
      </c>
      <c r="D10" s="85">
        <v>93646</v>
      </c>
      <c r="E10" s="85"/>
      <c r="F10" s="85"/>
      <c r="G10" s="86">
        <f t="shared" si="0"/>
        <v>93646</v>
      </c>
      <c r="H10" s="87">
        <v>93512</v>
      </c>
      <c r="I10" s="87"/>
      <c r="J10" s="88"/>
      <c r="K10" s="86">
        <f t="shared" si="1"/>
        <v>93512</v>
      </c>
      <c r="L10" s="82">
        <f t="shared" si="2"/>
        <v>99.85690792986352</v>
      </c>
      <c r="M10" s="2"/>
    </row>
    <row r="11" spans="1:13" ht="12.75">
      <c r="A11" s="2"/>
      <c r="B11" s="83">
        <f t="shared" si="3"/>
        <v>7</v>
      </c>
      <c r="C11" s="84" t="s">
        <v>183</v>
      </c>
      <c r="D11" s="85">
        <v>2660</v>
      </c>
      <c r="E11" s="85">
        <v>15000</v>
      </c>
      <c r="F11" s="85"/>
      <c r="G11" s="86">
        <f t="shared" si="0"/>
        <v>17660</v>
      </c>
      <c r="H11" s="87">
        <v>4360</v>
      </c>
      <c r="I11" s="87">
        <v>9288</v>
      </c>
      <c r="J11" s="88"/>
      <c r="K11" s="86">
        <f t="shared" si="1"/>
        <v>13648</v>
      </c>
      <c r="L11" s="82">
        <f t="shared" si="2"/>
        <v>77.28199320498301</v>
      </c>
      <c r="M11" s="2"/>
    </row>
    <row r="12" spans="1:13" ht="12.75">
      <c r="A12" s="2"/>
      <c r="B12" s="83">
        <f t="shared" si="3"/>
        <v>8</v>
      </c>
      <c r="C12" s="84" t="s">
        <v>184</v>
      </c>
      <c r="D12" s="85"/>
      <c r="E12" s="85"/>
      <c r="F12" s="85"/>
      <c r="G12" s="86">
        <f t="shared" si="0"/>
        <v>0</v>
      </c>
      <c r="H12" s="87"/>
      <c r="I12" s="87"/>
      <c r="J12" s="88"/>
      <c r="K12" s="86">
        <f t="shared" si="1"/>
        <v>0</v>
      </c>
      <c r="L12" s="82">
        <f t="shared" si="2"/>
      </c>
      <c r="M12" s="2"/>
    </row>
    <row r="13" spans="1:13" ht="12.75">
      <c r="A13" s="2"/>
      <c r="B13" s="83">
        <f t="shared" si="3"/>
        <v>9</v>
      </c>
      <c r="C13" s="84" t="s">
        <v>185</v>
      </c>
      <c r="D13" s="85">
        <v>9958</v>
      </c>
      <c r="E13" s="85">
        <v>26600</v>
      </c>
      <c r="F13" s="85"/>
      <c r="G13" s="86">
        <f t="shared" si="0"/>
        <v>36558</v>
      </c>
      <c r="H13" s="87">
        <v>41842</v>
      </c>
      <c r="I13" s="87">
        <v>28509</v>
      </c>
      <c r="J13" s="88"/>
      <c r="K13" s="86">
        <f t="shared" si="1"/>
        <v>70351</v>
      </c>
      <c r="L13" s="82">
        <f t="shared" si="2"/>
        <v>192.4366759669566</v>
      </c>
      <c r="M13" s="2"/>
    </row>
    <row r="14" spans="1:13" ht="12.75">
      <c r="A14" s="2"/>
      <c r="B14" s="83">
        <f t="shared" si="3"/>
        <v>10</v>
      </c>
      <c r="C14" s="84" t="s">
        <v>186</v>
      </c>
      <c r="D14" s="85"/>
      <c r="E14" s="85"/>
      <c r="F14" s="85"/>
      <c r="G14" s="86">
        <f t="shared" si="0"/>
        <v>0</v>
      </c>
      <c r="H14" s="87"/>
      <c r="I14" s="87"/>
      <c r="J14" s="88"/>
      <c r="K14" s="86">
        <f t="shared" si="1"/>
        <v>0</v>
      </c>
      <c r="L14" s="82">
        <f t="shared" si="2"/>
      </c>
      <c r="M14" s="2"/>
    </row>
    <row r="15" spans="1:13" ht="12.75">
      <c r="A15" s="2"/>
      <c r="B15" s="83">
        <f t="shared" si="3"/>
        <v>11</v>
      </c>
      <c r="C15" s="84" t="s">
        <v>187</v>
      </c>
      <c r="D15" s="85"/>
      <c r="E15" s="85"/>
      <c r="F15" s="85"/>
      <c r="G15" s="86">
        <f t="shared" si="0"/>
        <v>0</v>
      </c>
      <c r="H15" s="87"/>
      <c r="I15" s="87"/>
      <c r="J15" s="88"/>
      <c r="K15" s="86">
        <f t="shared" si="1"/>
        <v>0</v>
      </c>
      <c r="L15" s="82">
        <f t="shared" si="2"/>
      </c>
      <c r="M15" s="2"/>
    </row>
    <row r="16" spans="1:13" ht="12.75">
      <c r="A16" s="2"/>
      <c r="B16" s="83">
        <f t="shared" si="3"/>
        <v>12</v>
      </c>
      <c r="C16" s="84" t="s">
        <v>188</v>
      </c>
      <c r="D16" s="85">
        <v>17225</v>
      </c>
      <c r="E16" s="85">
        <v>20450</v>
      </c>
      <c r="F16" s="85"/>
      <c r="G16" s="86">
        <f t="shared" si="0"/>
        <v>37675</v>
      </c>
      <c r="H16" s="87">
        <v>6701</v>
      </c>
      <c r="I16" s="87">
        <v>36541</v>
      </c>
      <c r="J16" s="88"/>
      <c r="K16" s="86">
        <f t="shared" si="1"/>
        <v>43242</v>
      </c>
      <c r="L16" s="82">
        <f t="shared" si="2"/>
        <v>114.77637690776376</v>
      </c>
      <c r="M16" s="2"/>
    </row>
    <row r="17" spans="1:13" ht="12.75">
      <c r="A17" s="2"/>
      <c r="B17" s="83">
        <f t="shared" si="3"/>
        <v>13</v>
      </c>
      <c r="C17" s="84" t="s">
        <v>189</v>
      </c>
      <c r="D17" s="85">
        <v>29261</v>
      </c>
      <c r="E17" s="85"/>
      <c r="F17" s="85"/>
      <c r="G17" s="86">
        <f t="shared" si="0"/>
        <v>29261</v>
      </c>
      <c r="H17" s="87">
        <v>33644</v>
      </c>
      <c r="I17" s="87"/>
      <c r="J17" s="88"/>
      <c r="K17" s="86">
        <f t="shared" si="1"/>
        <v>33644</v>
      </c>
      <c r="L17" s="82">
        <f t="shared" si="2"/>
        <v>114.97898226308054</v>
      </c>
      <c r="M17" s="2"/>
    </row>
    <row r="18" spans="1:13" ht="12.75">
      <c r="A18" s="2"/>
      <c r="B18" s="83">
        <f t="shared" si="3"/>
        <v>14</v>
      </c>
      <c r="C18" s="84" t="s">
        <v>190</v>
      </c>
      <c r="D18" s="85">
        <v>9673</v>
      </c>
      <c r="E18" s="85">
        <v>23740</v>
      </c>
      <c r="F18" s="85"/>
      <c r="G18" s="86">
        <f t="shared" si="0"/>
        <v>33413</v>
      </c>
      <c r="H18" s="87">
        <v>14181</v>
      </c>
      <c r="I18" s="87">
        <v>58788</v>
      </c>
      <c r="J18" s="88"/>
      <c r="K18" s="86">
        <f t="shared" si="1"/>
        <v>72969</v>
      </c>
      <c r="L18" s="82">
        <f t="shared" si="2"/>
        <v>218.38505970729955</v>
      </c>
      <c r="M18" s="2"/>
    </row>
    <row r="19" spans="1:13" ht="12.75">
      <c r="A19" s="2"/>
      <c r="B19" s="83">
        <f t="shared" si="3"/>
        <v>15</v>
      </c>
      <c r="C19" s="84" t="s">
        <v>191</v>
      </c>
      <c r="D19" s="85">
        <v>228266</v>
      </c>
      <c r="E19" s="85"/>
      <c r="F19" s="85"/>
      <c r="G19" s="86">
        <f t="shared" si="0"/>
        <v>228266</v>
      </c>
      <c r="H19" s="87">
        <v>227711</v>
      </c>
      <c r="I19" s="87"/>
      <c r="J19" s="88"/>
      <c r="K19" s="86">
        <f t="shared" si="1"/>
        <v>227711</v>
      </c>
      <c r="L19" s="82">
        <f t="shared" si="2"/>
        <v>99.75686260765949</v>
      </c>
      <c r="M19" s="2"/>
    </row>
    <row r="20" spans="1:13" ht="12.75">
      <c r="A20" s="2"/>
      <c r="B20" s="83">
        <f t="shared" si="3"/>
        <v>16</v>
      </c>
      <c r="C20" s="84" t="s">
        <v>192</v>
      </c>
      <c r="D20" s="85">
        <v>17913</v>
      </c>
      <c r="E20" s="85"/>
      <c r="F20" s="85"/>
      <c r="G20" s="86">
        <f t="shared" si="0"/>
        <v>17913</v>
      </c>
      <c r="H20" s="87">
        <v>20673</v>
      </c>
      <c r="I20" s="87"/>
      <c r="J20" s="88"/>
      <c r="K20" s="86">
        <f t="shared" si="1"/>
        <v>20673</v>
      </c>
      <c r="L20" s="82">
        <f t="shared" si="2"/>
        <v>115.40780438787472</v>
      </c>
      <c r="M20" s="2"/>
    </row>
    <row r="21" spans="1:13" ht="12.75">
      <c r="A21" s="2"/>
      <c r="B21" s="83">
        <f t="shared" si="3"/>
        <v>17</v>
      </c>
      <c r="C21" s="84" t="s">
        <v>193</v>
      </c>
      <c r="D21" s="85"/>
      <c r="E21" s="85"/>
      <c r="F21" s="85">
        <v>121888</v>
      </c>
      <c r="G21" s="86">
        <f t="shared" si="0"/>
        <v>121888</v>
      </c>
      <c r="H21" s="87"/>
      <c r="I21" s="87"/>
      <c r="J21" s="88">
        <v>121888</v>
      </c>
      <c r="K21" s="86">
        <f t="shared" si="1"/>
        <v>121888</v>
      </c>
      <c r="L21" s="82">
        <f t="shared" si="2"/>
        <v>100</v>
      </c>
      <c r="M21" s="2"/>
    </row>
    <row r="22" spans="1:13" ht="12.75">
      <c r="A22" s="2"/>
      <c r="B22" s="89">
        <f t="shared" si="3"/>
        <v>18</v>
      </c>
      <c r="C22" s="90" t="s">
        <v>194</v>
      </c>
      <c r="D22" s="91">
        <f aca="true" t="shared" si="4" ref="D22:K22">D5-D6</f>
        <v>117333</v>
      </c>
      <c r="E22" s="92">
        <f t="shared" si="4"/>
        <v>-52540</v>
      </c>
      <c r="F22" s="92">
        <f t="shared" si="4"/>
        <v>-64793</v>
      </c>
      <c r="G22" s="92">
        <f t="shared" si="4"/>
        <v>0</v>
      </c>
      <c r="H22" s="92">
        <f t="shared" si="4"/>
        <v>92178</v>
      </c>
      <c r="I22" s="92">
        <f t="shared" si="4"/>
        <v>-68291</v>
      </c>
      <c r="J22" s="92">
        <f t="shared" si="4"/>
        <v>-23887</v>
      </c>
      <c r="K22" s="92">
        <f t="shared" si="4"/>
        <v>0</v>
      </c>
      <c r="L22" s="93">
        <f t="shared" si="2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CBA9" sheet="1"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</v>
      </c>
      <c r="D7" s="145" t="s">
        <v>198</v>
      </c>
      <c r="E7" s="145"/>
      <c r="F7" s="146"/>
      <c r="G7" s="101">
        <v>521659</v>
      </c>
      <c r="H7" s="102"/>
      <c r="I7" s="101">
        <v>536581</v>
      </c>
      <c r="J7" s="102"/>
      <c r="K7" s="101">
        <v>538133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28</v>
      </c>
      <c r="E8" s="147"/>
      <c r="F8" s="148"/>
      <c r="G8" s="105">
        <v>461114</v>
      </c>
      <c r="H8" s="79"/>
      <c r="I8" s="105">
        <v>473386</v>
      </c>
      <c r="J8" s="79"/>
      <c r="K8" s="105">
        <v>474500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29</v>
      </c>
      <c r="E9" s="149"/>
      <c r="F9" s="150"/>
      <c r="G9" s="107">
        <v>46636</v>
      </c>
      <c r="H9" s="108"/>
      <c r="I9" s="107">
        <v>51006</v>
      </c>
      <c r="J9" s="108"/>
      <c r="K9" s="107">
        <v>58677</v>
      </c>
      <c r="L9" s="109"/>
      <c r="M9" s="2"/>
    </row>
    <row r="10" spans="1:13" ht="12.75">
      <c r="A10" s="2"/>
      <c r="B10" s="99">
        <v>4</v>
      </c>
      <c r="C10" s="104">
        <v>2</v>
      </c>
      <c r="D10" s="149" t="s">
        <v>32</v>
      </c>
      <c r="E10" s="149"/>
      <c r="F10" s="150"/>
      <c r="G10" s="107"/>
      <c r="H10" s="108"/>
      <c r="I10" s="107"/>
      <c r="J10" s="108"/>
      <c r="K10" s="107"/>
      <c r="L10" s="109"/>
      <c r="M10" s="2"/>
    </row>
    <row r="11" spans="1:13" ht="12.75">
      <c r="A11" s="2"/>
      <c r="B11" s="99">
        <v>5</v>
      </c>
      <c r="C11" s="104">
        <v>3</v>
      </c>
      <c r="D11" s="149" t="s">
        <v>33</v>
      </c>
      <c r="E11" s="149"/>
      <c r="F11" s="150"/>
      <c r="G11" s="107">
        <v>414478</v>
      </c>
      <c r="H11" s="108"/>
      <c r="I11" s="107">
        <v>422380</v>
      </c>
      <c r="J11" s="108"/>
      <c r="K11" s="107">
        <v>415823</v>
      </c>
      <c r="L11" s="109"/>
      <c r="M11" s="2"/>
    </row>
    <row r="12" spans="1:13" ht="12.75">
      <c r="A12" s="2"/>
      <c r="B12" s="99">
        <v>6</v>
      </c>
      <c r="C12" s="98">
        <v>2</v>
      </c>
      <c r="D12" s="147" t="s">
        <v>36</v>
      </c>
      <c r="E12" s="147"/>
      <c r="F12" s="148"/>
      <c r="G12" s="105">
        <v>790</v>
      </c>
      <c r="H12" s="79"/>
      <c r="I12" s="105">
        <v>790</v>
      </c>
      <c r="J12" s="79"/>
      <c r="K12" s="105">
        <v>790</v>
      </c>
      <c r="L12" s="106"/>
      <c r="M12" s="2"/>
    </row>
    <row r="13" spans="1:13" ht="12.75">
      <c r="A13" s="2"/>
      <c r="B13" s="99">
        <v>7</v>
      </c>
      <c r="C13" s="104">
        <v>1</v>
      </c>
      <c r="D13" s="149" t="s">
        <v>37</v>
      </c>
      <c r="E13" s="149"/>
      <c r="F13" s="150"/>
      <c r="G13" s="107">
        <v>790</v>
      </c>
      <c r="H13" s="108"/>
      <c r="I13" s="107">
        <v>790</v>
      </c>
      <c r="J13" s="108"/>
      <c r="K13" s="107">
        <v>790</v>
      </c>
      <c r="L13" s="109"/>
      <c r="M13" s="2"/>
    </row>
    <row r="14" spans="1:13" ht="12.75">
      <c r="A14" s="2"/>
      <c r="B14" s="99">
        <v>8</v>
      </c>
      <c r="C14" s="98">
        <v>3</v>
      </c>
      <c r="D14" s="147" t="s">
        <v>38</v>
      </c>
      <c r="E14" s="147"/>
      <c r="F14" s="148"/>
      <c r="G14" s="105">
        <v>25386</v>
      </c>
      <c r="H14" s="79"/>
      <c r="I14" s="105">
        <v>26173</v>
      </c>
      <c r="J14" s="79"/>
      <c r="K14" s="105">
        <v>27402</v>
      </c>
      <c r="L14" s="106"/>
      <c r="M14" s="2"/>
    </row>
    <row r="15" spans="1:13" ht="12.75">
      <c r="A15" s="2"/>
      <c r="B15" s="99">
        <v>9</v>
      </c>
      <c r="C15" s="98">
        <v>4</v>
      </c>
      <c r="D15" s="147" t="s">
        <v>39</v>
      </c>
      <c r="E15" s="147"/>
      <c r="F15" s="148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5</v>
      </c>
      <c r="D16" s="147" t="s">
        <v>40</v>
      </c>
      <c r="E16" s="147"/>
      <c r="F16" s="148"/>
      <c r="G16" s="105">
        <v>170</v>
      </c>
      <c r="H16" s="79"/>
      <c r="I16" s="105">
        <v>170</v>
      </c>
      <c r="J16" s="79"/>
      <c r="K16" s="105">
        <v>170</v>
      </c>
      <c r="L16" s="106"/>
      <c r="M16" s="2"/>
    </row>
    <row r="17" spans="1:13" ht="12.75">
      <c r="A17" s="2"/>
      <c r="B17" s="99">
        <v>11</v>
      </c>
      <c r="C17" s="98">
        <v>6</v>
      </c>
      <c r="D17" s="147" t="s">
        <v>41</v>
      </c>
      <c r="E17" s="147"/>
      <c r="F17" s="148"/>
      <c r="G17" s="105">
        <v>2200</v>
      </c>
      <c r="H17" s="79"/>
      <c r="I17" s="105">
        <v>2000</v>
      </c>
      <c r="J17" s="79"/>
      <c r="K17" s="105">
        <v>2000</v>
      </c>
      <c r="L17" s="106"/>
      <c r="M17" s="2"/>
    </row>
    <row r="18" spans="1:13" ht="12.75">
      <c r="A18" s="2"/>
      <c r="B18" s="99">
        <v>12</v>
      </c>
      <c r="C18" s="98">
        <v>7</v>
      </c>
      <c r="D18" s="147" t="s">
        <v>44</v>
      </c>
      <c r="E18" s="147"/>
      <c r="F18" s="148"/>
      <c r="G18" s="105">
        <v>31999</v>
      </c>
      <c r="H18" s="79"/>
      <c r="I18" s="105">
        <v>34062</v>
      </c>
      <c r="J18" s="79"/>
      <c r="K18" s="105">
        <v>33271</v>
      </c>
      <c r="L18" s="106"/>
      <c r="M18" s="2"/>
    </row>
    <row r="19" spans="2:12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sheetProtection password="CBA9" sheet="1"/>
  <mergeCells count="21"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2</v>
      </c>
      <c r="D7" s="145" t="s">
        <v>199</v>
      </c>
      <c r="E7" s="145"/>
      <c r="F7" s="146"/>
      <c r="G7" s="101">
        <v>100</v>
      </c>
      <c r="H7" s="102"/>
      <c r="I7" s="101">
        <v>100</v>
      </c>
      <c r="J7" s="102"/>
      <c r="K7" s="101">
        <v>100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47</v>
      </c>
      <c r="E8" s="147"/>
      <c r="F8" s="148"/>
      <c r="G8" s="105">
        <v>100</v>
      </c>
      <c r="H8" s="79"/>
      <c r="I8" s="105">
        <v>100</v>
      </c>
      <c r="J8" s="79"/>
      <c r="K8" s="105">
        <v>100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50</v>
      </c>
      <c r="E9" s="147"/>
      <c r="F9" s="148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104">
        <v>1</v>
      </c>
      <c r="D10" s="149" t="s">
        <v>51</v>
      </c>
      <c r="E10" s="149"/>
      <c r="F10" s="150"/>
      <c r="G10" s="107"/>
      <c r="H10" s="108"/>
      <c r="I10" s="107"/>
      <c r="J10" s="108"/>
      <c r="K10" s="107"/>
      <c r="L10" s="109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 password="CBA9" sheet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3</v>
      </c>
      <c r="D7" s="145" t="s">
        <v>200</v>
      </c>
      <c r="E7" s="145"/>
      <c r="F7" s="146"/>
      <c r="G7" s="101">
        <v>43934</v>
      </c>
      <c r="H7" s="102"/>
      <c r="I7" s="101">
        <v>30959</v>
      </c>
      <c r="J7" s="102"/>
      <c r="K7" s="101">
        <v>27509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54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55</v>
      </c>
      <c r="E9" s="147"/>
      <c r="F9" s="148"/>
      <c r="G9" s="105">
        <v>14600</v>
      </c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58</v>
      </c>
      <c r="E10" s="147"/>
      <c r="F10" s="148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59</v>
      </c>
      <c r="E11" s="147"/>
      <c r="F11" s="148"/>
      <c r="G11" s="105">
        <v>1560</v>
      </c>
      <c r="H11" s="79"/>
      <c r="I11" s="105">
        <v>1560</v>
      </c>
      <c r="J11" s="79"/>
      <c r="K11" s="105">
        <v>360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60</v>
      </c>
      <c r="E12" s="147"/>
      <c r="F12" s="148"/>
      <c r="G12" s="105">
        <v>18684</v>
      </c>
      <c r="H12" s="79"/>
      <c r="I12" s="105">
        <v>18079</v>
      </c>
      <c r="J12" s="79"/>
      <c r="K12" s="105">
        <v>18079</v>
      </c>
      <c r="L12" s="106"/>
      <c r="M12" s="2"/>
    </row>
    <row r="13" spans="1:13" ht="12.75">
      <c r="A13" s="2"/>
      <c r="B13" s="99">
        <v>7</v>
      </c>
      <c r="C13" s="104">
        <v>1</v>
      </c>
      <c r="D13" s="149" t="s">
        <v>61</v>
      </c>
      <c r="E13" s="149"/>
      <c r="F13" s="150"/>
      <c r="G13" s="107">
        <v>18684</v>
      </c>
      <c r="H13" s="108"/>
      <c r="I13" s="107">
        <v>18079</v>
      </c>
      <c r="J13" s="108"/>
      <c r="K13" s="107">
        <v>18079</v>
      </c>
      <c r="L13" s="109"/>
      <c r="M13" s="2"/>
    </row>
    <row r="14" spans="1:13" ht="12.75">
      <c r="A14" s="2"/>
      <c r="B14" s="99">
        <v>8</v>
      </c>
      <c r="C14" s="98">
        <v>6</v>
      </c>
      <c r="D14" s="147" t="s">
        <v>64</v>
      </c>
      <c r="E14" s="147"/>
      <c r="F14" s="148"/>
      <c r="G14" s="105">
        <v>6615</v>
      </c>
      <c r="H14" s="79"/>
      <c r="I14" s="105">
        <v>8815</v>
      </c>
      <c r="J14" s="79"/>
      <c r="K14" s="105">
        <v>6615</v>
      </c>
      <c r="L14" s="106"/>
      <c r="M14" s="2"/>
    </row>
    <row r="15" spans="1:13" ht="12.75">
      <c r="A15" s="2"/>
      <c r="B15" s="99">
        <v>9</v>
      </c>
      <c r="C15" s="98">
        <v>7</v>
      </c>
      <c r="D15" s="147" t="s">
        <v>65</v>
      </c>
      <c r="E15" s="147"/>
      <c r="F15" s="148"/>
      <c r="G15" s="105">
        <v>2475</v>
      </c>
      <c r="H15" s="79"/>
      <c r="I15" s="105">
        <v>2505</v>
      </c>
      <c r="J15" s="79"/>
      <c r="K15" s="105">
        <v>2455</v>
      </c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 password="CBA9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45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2</v>
      </c>
      <c r="D9" s="129" t="s">
        <v>46</v>
      </c>
      <c r="E9" s="129"/>
      <c r="F9" s="129"/>
      <c r="G9" s="30">
        <v>490</v>
      </c>
      <c r="H9" s="31">
        <v>12</v>
      </c>
      <c r="I9" s="31">
        <v>3600</v>
      </c>
      <c r="J9" s="32">
        <v>4013</v>
      </c>
      <c r="K9" s="33"/>
      <c r="L9" s="34">
        <v>100</v>
      </c>
      <c r="M9" s="35"/>
      <c r="N9" s="35"/>
      <c r="O9" s="35">
        <v>100</v>
      </c>
      <c r="P9" s="35"/>
      <c r="Q9" s="35"/>
      <c r="R9" s="35">
        <f>SUM(M9:Q9)</f>
        <v>100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100</v>
      </c>
      <c r="AI9" s="38">
        <f>R9+AE9</f>
        <v>100</v>
      </c>
      <c r="AJ9" s="38">
        <f>AI9-AH9</f>
        <v>0</v>
      </c>
      <c r="AK9" s="39">
        <f>IF(AH9=0,"",AI9/AH9)</f>
        <v>1</v>
      </c>
      <c r="AL9" s="38">
        <v>100</v>
      </c>
      <c r="AM9" s="40">
        <v>100</v>
      </c>
    </row>
    <row r="10" spans="2:39" ht="12.75">
      <c r="B10" s="28">
        <v>2</v>
      </c>
      <c r="C10" s="41">
        <v>1</v>
      </c>
      <c r="D10" s="130" t="s">
        <v>47</v>
      </c>
      <c r="E10" s="130"/>
      <c r="F10" s="130"/>
      <c r="G10" s="42">
        <v>490</v>
      </c>
      <c r="H10" s="43">
        <v>12</v>
      </c>
      <c r="I10" s="43">
        <v>100</v>
      </c>
      <c r="J10" s="44"/>
      <c r="K10" s="33"/>
      <c r="L10" s="45">
        <v>100</v>
      </c>
      <c r="M10" s="45"/>
      <c r="N10" s="45"/>
      <c r="O10" s="45">
        <v>100</v>
      </c>
      <c r="P10" s="45"/>
      <c r="Q10" s="45"/>
      <c r="R10" s="45">
        <f>SUM(M10:Q10)</f>
        <v>100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100</v>
      </c>
      <c r="AI10" s="47">
        <f>R10+AE10</f>
        <v>100</v>
      </c>
      <c r="AJ10" s="47">
        <f>AI10-AH10</f>
        <v>0</v>
      </c>
      <c r="AK10" s="48">
        <f>IF(AH10=0,"",AI10/AH10)</f>
        <v>1</v>
      </c>
      <c r="AL10" s="47">
        <v>100</v>
      </c>
      <c r="AM10" s="49">
        <v>100</v>
      </c>
    </row>
    <row r="11" spans="2:39" ht="12.75">
      <c r="B11" s="28">
        <v>3</v>
      </c>
      <c r="C11" s="59"/>
      <c r="D11" s="60" t="s">
        <v>48</v>
      </c>
      <c r="E11" s="132" t="s">
        <v>49</v>
      </c>
      <c r="F11" s="132"/>
      <c r="G11" s="61"/>
      <c r="H11" s="62"/>
      <c r="I11" s="62">
        <v>100</v>
      </c>
      <c r="J11" s="63"/>
      <c r="K11" s="33"/>
      <c r="L11" s="64">
        <v>100</v>
      </c>
      <c r="M11" s="64"/>
      <c r="N11" s="64"/>
      <c r="O11" s="64">
        <v>100</v>
      </c>
      <c r="P11" s="64"/>
      <c r="Q11" s="64"/>
      <c r="R11" s="64">
        <f>SUM(M11:Q11)</f>
        <v>100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100</v>
      </c>
      <c r="AI11" s="66">
        <f>R11+AE11</f>
        <v>100</v>
      </c>
      <c r="AJ11" s="66">
        <f>AI11-AH11</f>
        <v>0</v>
      </c>
      <c r="AK11" s="67">
        <f>IF(AH11=0,"",AI11/AH11)</f>
        <v>1</v>
      </c>
      <c r="AL11" s="66">
        <v>100</v>
      </c>
      <c r="AM11" s="68"/>
    </row>
    <row r="12" spans="2:39" ht="12.75">
      <c r="B12" s="28">
        <v>4</v>
      </c>
      <c r="C12" s="41">
        <v>2</v>
      </c>
      <c r="D12" s="130" t="s">
        <v>50</v>
      </c>
      <c r="E12" s="130"/>
      <c r="F12" s="130"/>
      <c r="G12" s="42"/>
      <c r="H12" s="43"/>
      <c r="I12" s="43">
        <v>3500</v>
      </c>
      <c r="J12" s="44">
        <v>4013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28">
        <v>5</v>
      </c>
      <c r="C13" s="50">
        <v>1</v>
      </c>
      <c r="D13" s="131" t="s">
        <v>51</v>
      </c>
      <c r="E13" s="131"/>
      <c r="F13" s="131"/>
      <c r="G13" s="51"/>
      <c r="H13" s="52"/>
      <c r="I13" s="52">
        <v>3500</v>
      </c>
      <c r="J13" s="53">
        <v>4013</v>
      </c>
      <c r="K13" s="33"/>
      <c r="L13" s="54"/>
      <c r="M13" s="54"/>
      <c r="N13" s="54"/>
      <c r="O13" s="54"/>
      <c r="P13" s="54"/>
      <c r="Q13" s="54"/>
      <c r="R13" s="54">
        <f>SUM(M13:Q13)</f>
        <v>0</v>
      </c>
      <c r="S13" s="54">
        <f>R13-L13</f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>SUM(V13:AD13)</f>
        <v>0</v>
      </c>
      <c r="AF13" s="54">
        <f>AE13-U13</f>
        <v>0</v>
      </c>
      <c r="AG13" s="33"/>
      <c r="AH13" s="55">
        <f>L13+U13</f>
        <v>0</v>
      </c>
      <c r="AI13" s="56">
        <f>R13+AE13</f>
        <v>0</v>
      </c>
      <c r="AJ13" s="56">
        <f>AI13-AH13</f>
        <v>0</v>
      </c>
      <c r="AK13" s="57">
        <f>IF(AH13=0,"",AI13/AH13)</f>
      </c>
      <c r="AL13" s="56"/>
      <c r="AM13" s="58"/>
    </row>
    <row r="14" spans="2:39" ht="12.75">
      <c r="B14" s="69"/>
      <c r="C14" s="69"/>
      <c r="D14" s="69"/>
      <c r="E14" s="69"/>
      <c r="F14" s="69"/>
      <c r="G14" s="69"/>
      <c r="H14" s="69"/>
      <c r="I14" s="69"/>
      <c r="J14" s="69"/>
      <c r="K14" s="3"/>
      <c r="L14" s="69"/>
      <c r="M14" s="69"/>
      <c r="N14" s="69"/>
      <c r="O14" s="69"/>
      <c r="P14" s="69"/>
      <c r="Q14" s="69"/>
      <c r="R14" s="69"/>
      <c r="S14" s="69"/>
      <c r="T14" s="3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"/>
      <c r="AH14" s="69"/>
      <c r="AI14" s="69"/>
      <c r="AJ14" s="69"/>
      <c r="AK14" s="69"/>
      <c r="AL14" s="69"/>
      <c r="AM14" s="69"/>
    </row>
  </sheetData>
  <sheetProtection password="CBA9" sheet="1"/>
  <mergeCells count="33">
    <mergeCell ref="D9:F9"/>
    <mergeCell ref="D10:F10"/>
    <mergeCell ref="E11:F11"/>
    <mergeCell ref="D12:F12"/>
    <mergeCell ref="D13:F13"/>
    <mergeCell ref="AB7:AB8"/>
    <mergeCell ref="AA7:AA8"/>
    <mergeCell ref="N7:N8"/>
    <mergeCell ref="O7:O8"/>
    <mergeCell ref="P7:P8"/>
    <mergeCell ref="AF7:AF8"/>
    <mergeCell ref="AJ7:AJ8"/>
    <mergeCell ref="V7:V8"/>
    <mergeCell ref="W7:W8"/>
    <mergeCell ref="X7:X8"/>
    <mergeCell ref="Y7:Y8"/>
    <mergeCell ref="Z7:Z8"/>
    <mergeCell ref="B4:F5"/>
    <mergeCell ref="M5:R6"/>
    <mergeCell ref="V5:AE6"/>
    <mergeCell ref="AC7:AC8"/>
    <mergeCell ref="AD7:AD8"/>
    <mergeCell ref="AE7:AE8"/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66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4</v>
      </c>
      <c r="D7" s="145" t="s">
        <v>201</v>
      </c>
      <c r="E7" s="145"/>
      <c r="F7" s="146"/>
      <c r="G7" s="101">
        <v>93512</v>
      </c>
      <c r="H7" s="102"/>
      <c r="I7" s="101">
        <v>94681</v>
      </c>
      <c r="J7" s="102"/>
      <c r="K7" s="101">
        <v>96900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68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69</v>
      </c>
      <c r="E9" s="147"/>
      <c r="F9" s="148"/>
      <c r="G9" s="105">
        <v>27068</v>
      </c>
      <c r="H9" s="79"/>
      <c r="I9" s="105">
        <v>28507</v>
      </c>
      <c r="J9" s="79"/>
      <c r="K9" s="105">
        <v>29397</v>
      </c>
      <c r="L9" s="106"/>
      <c r="M9" s="2"/>
    </row>
    <row r="10" spans="1:13" ht="12.75">
      <c r="A10" s="2"/>
      <c r="B10" s="99">
        <v>4</v>
      </c>
      <c r="C10" s="98">
        <v>3</v>
      </c>
      <c r="D10" s="147" t="s">
        <v>70</v>
      </c>
      <c r="E10" s="147"/>
      <c r="F10" s="148"/>
      <c r="G10" s="105">
        <v>4840</v>
      </c>
      <c r="H10" s="79"/>
      <c r="I10" s="105">
        <v>4841</v>
      </c>
      <c r="J10" s="79"/>
      <c r="K10" s="105">
        <v>4841</v>
      </c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73</v>
      </c>
      <c r="E11" s="147"/>
      <c r="F11" s="148"/>
      <c r="G11" s="105">
        <v>10533</v>
      </c>
      <c r="H11" s="79"/>
      <c r="I11" s="105">
        <v>11815</v>
      </c>
      <c r="J11" s="79"/>
      <c r="K11" s="105">
        <v>11393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74</v>
      </c>
      <c r="E12" s="147"/>
      <c r="F12" s="148"/>
      <c r="G12" s="105">
        <v>22207</v>
      </c>
      <c r="H12" s="79"/>
      <c r="I12" s="105">
        <v>20615</v>
      </c>
      <c r="J12" s="79"/>
      <c r="K12" s="105">
        <v>21191</v>
      </c>
      <c r="L12" s="106"/>
      <c r="M12" s="2"/>
    </row>
    <row r="13" spans="1:13" ht="12.75">
      <c r="A13" s="2"/>
      <c r="B13" s="99">
        <v>7</v>
      </c>
      <c r="C13" s="98">
        <v>6</v>
      </c>
      <c r="D13" s="147" t="s">
        <v>75</v>
      </c>
      <c r="E13" s="147"/>
      <c r="F13" s="148"/>
      <c r="G13" s="105">
        <v>300</v>
      </c>
      <c r="H13" s="79"/>
      <c r="I13" s="105">
        <v>300</v>
      </c>
      <c r="J13" s="79"/>
      <c r="K13" s="105">
        <v>300</v>
      </c>
      <c r="L13" s="106"/>
      <c r="M13" s="2"/>
    </row>
    <row r="14" spans="1:13" ht="12.75">
      <c r="A14" s="2"/>
      <c r="B14" s="99">
        <v>8</v>
      </c>
      <c r="C14" s="98">
        <v>7</v>
      </c>
      <c r="D14" s="147" t="s">
        <v>76</v>
      </c>
      <c r="E14" s="147"/>
      <c r="F14" s="148"/>
      <c r="G14" s="105">
        <v>23721</v>
      </c>
      <c r="H14" s="79"/>
      <c r="I14" s="105">
        <v>23370</v>
      </c>
      <c r="J14" s="79"/>
      <c r="K14" s="105">
        <v>24545</v>
      </c>
      <c r="L14" s="106"/>
      <c r="M14" s="2"/>
    </row>
    <row r="15" spans="1:13" ht="12.75">
      <c r="A15" s="2"/>
      <c r="B15" s="99">
        <v>9</v>
      </c>
      <c r="C15" s="98">
        <v>8</v>
      </c>
      <c r="D15" s="147" t="s">
        <v>77</v>
      </c>
      <c r="E15" s="147"/>
      <c r="F15" s="148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9</v>
      </c>
      <c r="D16" s="147" t="s">
        <v>78</v>
      </c>
      <c r="E16" s="147"/>
      <c r="F16" s="148"/>
      <c r="G16" s="105">
        <v>343</v>
      </c>
      <c r="H16" s="79"/>
      <c r="I16" s="105">
        <v>733</v>
      </c>
      <c r="J16" s="79"/>
      <c r="K16" s="105">
        <v>733</v>
      </c>
      <c r="L16" s="106"/>
      <c r="M16" s="2"/>
    </row>
    <row r="17" spans="1:13" ht="12.75">
      <c r="A17" s="2"/>
      <c r="B17" s="99">
        <v>11</v>
      </c>
      <c r="C17" s="98">
        <v>10</v>
      </c>
      <c r="D17" s="147" t="s">
        <v>79</v>
      </c>
      <c r="E17" s="147"/>
      <c r="F17" s="148"/>
      <c r="G17" s="105">
        <v>4500</v>
      </c>
      <c r="H17" s="79"/>
      <c r="I17" s="105">
        <v>4500</v>
      </c>
      <c r="J17" s="79"/>
      <c r="K17" s="105">
        <v>4500</v>
      </c>
      <c r="L17" s="106"/>
      <c r="M17" s="2"/>
    </row>
    <row r="18" spans="2:12" ht="12.7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</sheetData>
  <sheetProtection password="CBA9" sheet="1"/>
  <mergeCells count="20"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82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5</v>
      </c>
      <c r="D7" s="145" t="s">
        <v>202</v>
      </c>
      <c r="E7" s="145"/>
      <c r="F7" s="146"/>
      <c r="G7" s="101">
        <v>4360</v>
      </c>
      <c r="H7" s="102">
        <v>9288</v>
      </c>
      <c r="I7" s="101">
        <v>4800</v>
      </c>
      <c r="J7" s="102"/>
      <c r="K7" s="101">
        <v>4800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84</v>
      </c>
      <c r="E8" s="147"/>
      <c r="F8" s="148"/>
      <c r="G8" s="105">
        <v>3860</v>
      </c>
      <c r="H8" s="79">
        <v>9288</v>
      </c>
      <c r="I8" s="105">
        <v>4300</v>
      </c>
      <c r="J8" s="79"/>
      <c r="K8" s="105">
        <v>4300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87</v>
      </c>
      <c r="E9" s="147"/>
      <c r="F9" s="148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89</v>
      </c>
      <c r="E10" s="147"/>
      <c r="F10" s="148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92</v>
      </c>
      <c r="E11" s="147"/>
      <c r="F11" s="148"/>
      <c r="G11" s="105">
        <v>500</v>
      </c>
      <c r="H11" s="79"/>
      <c r="I11" s="105">
        <v>500</v>
      </c>
      <c r="J11" s="79"/>
      <c r="K11" s="105">
        <v>500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95</v>
      </c>
      <c r="E12" s="147"/>
      <c r="F12" s="148"/>
      <c r="G12" s="105"/>
      <c r="H12" s="79"/>
      <c r="I12" s="105"/>
      <c r="J12" s="79"/>
      <c r="K12" s="105"/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BA9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96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6</v>
      </c>
      <c r="D7" s="145" t="s">
        <v>203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98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I5:I6"/>
    <mergeCell ref="J5:J6"/>
    <mergeCell ref="K5:K6"/>
    <mergeCell ref="L5:L6"/>
    <mergeCell ref="D7:F7"/>
    <mergeCell ref="D8:F8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101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7</v>
      </c>
      <c r="D7" s="145" t="s">
        <v>204</v>
      </c>
      <c r="E7" s="145"/>
      <c r="F7" s="146"/>
      <c r="G7" s="101">
        <v>41842</v>
      </c>
      <c r="H7" s="102">
        <v>28509</v>
      </c>
      <c r="I7" s="101">
        <v>12546</v>
      </c>
      <c r="J7" s="102">
        <v>17000</v>
      </c>
      <c r="K7" s="101">
        <v>9046</v>
      </c>
      <c r="L7" s="103">
        <v>11000</v>
      </c>
      <c r="M7" s="2"/>
    </row>
    <row r="8" spans="1:13" ht="12.75">
      <c r="A8" s="2"/>
      <c r="B8" s="99">
        <v>2</v>
      </c>
      <c r="C8" s="98">
        <v>1</v>
      </c>
      <c r="D8" s="147" t="s">
        <v>103</v>
      </c>
      <c r="E8" s="147"/>
      <c r="F8" s="148"/>
      <c r="G8" s="105">
        <v>20</v>
      </c>
      <c r="H8" s="79"/>
      <c r="I8" s="105">
        <v>20</v>
      </c>
      <c r="J8" s="79"/>
      <c r="K8" s="105">
        <v>20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104</v>
      </c>
      <c r="E9" s="149"/>
      <c r="F9" s="150"/>
      <c r="G9" s="107"/>
      <c r="H9" s="108"/>
      <c r="I9" s="107"/>
      <c r="J9" s="108"/>
      <c r="K9" s="107"/>
      <c r="L9" s="109"/>
      <c r="M9" s="2"/>
    </row>
    <row r="10" spans="1:13" ht="12.75">
      <c r="A10" s="2"/>
      <c r="B10" s="99">
        <v>4</v>
      </c>
      <c r="C10" s="104">
        <v>2</v>
      </c>
      <c r="D10" s="149" t="s">
        <v>105</v>
      </c>
      <c r="E10" s="149"/>
      <c r="F10" s="150"/>
      <c r="G10" s="107">
        <v>20</v>
      </c>
      <c r="H10" s="108"/>
      <c r="I10" s="107">
        <v>20</v>
      </c>
      <c r="J10" s="108"/>
      <c r="K10" s="107">
        <v>20</v>
      </c>
      <c r="L10" s="109"/>
      <c r="M10" s="2"/>
    </row>
    <row r="11" spans="1:13" ht="12.75">
      <c r="A11" s="2"/>
      <c r="B11" s="99">
        <v>5</v>
      </c>
      <c r="C11" s="98">
        <v>2</v>
      </c>
      <c r="D11" s="147" t="s">
        <v>108</v>
      </c>
      <c r="E11" s="147"/>
      <c r="F11" s="148"/>
      <c r="G11" s="105">
        <v>680</v>
      </c>
      <c r="H11" s="79">
        <v>23500</v>
      </c>
      <c r="I11" s="105">
        <v>80</v>
      </c>
      <c r="J11" s="79">
        <v>17000</v>
      </c>
      <c r="K11" s="105">
        <v>80</v>
      </c>
      <c r="L11" s="106">
        <v>10000</v>
      </c>
      <c r="M11" s="2"/>
    </row>
    <row r="12" spans="1:13" ht="12.75">
      <c r="A12" s="2"/>
      <c r="B12" s="99">
        <v>6</v>
      </c>
      <c r="C12" s="98">
        <v>3</v>
      </c>
      <c r="D12" s="147" t="s">
        <v>109</v>
      </c>
      <c r="E12" s="147"/>
      <c r="F12" s="148"/>
      <c r="G12" s="105">
        <v>36698</v>
      </c>
      <c r="H12" s="79">
        <v>5009</v>
      </c>
      <c r="I12" s="105">
        <v>10000</v>
      </c>
      <c r="J12" s="79"/>
      <c r="K12" s="105">
        <v>5000</v>
      </c>
      <c r="L12" s="106">
        <v>1000</v>
      </c>
      <c r="M12" s="2"/>
    </row>
    <row r="13" spans="1:13" ht="12.75">
      <c r="A13" s="2"/>
      <c r="B13" s="99">
        <v>7</v>
      </c>
      <c r="C13" s="104">
        <v>1</v>
      </c>
      <c r="D13" s="149" t="s">
        <v>110</v>
      </c>
      <c r="E13" s="149"/>
      <c r="F13" s="150"/>
      <c r="G13" s="107">
        <v>36698</v>
      </c>
      <c r="H13" s="108">
        <v>5009</v>
      </c>
      <c r="I13" s="107">
        <v>10000</v>
      </c>
      <c r="J13" s="108"/>
      <c r="K13" s="107">
        <v>5000</v>
      </c>
      <c r="L13" s="109">
        <v>1000</v>
      </c>
      <c r="M13" s="2"/>
    </row>
    <row r="14" spans="1:13" ht="12.75">
      <c r="A14" s="2"/>
      <c r="B14" s="99">
        <v>8</v>
      </c>
      <c r="C14" s="98">
        <v>4</v>
      </c>
      <c r="D14" s="147" t="s">
        <v>111</v>
      </c>
      <c r="E14" s="147"/>
      <c r="F14" s="148"/>
      <c r="G14" s="105">
        <v>1724</v>
      </c>
      <c r="H14" s="79"/>
      <c r="I14" s="105">
        <v>1446</v>
      </c>
      <c r="J14" s="79"/>
      <c r="K14" s="105">
        <v>1446</v>
      </c>
      <c r="L14" s="106"/>
      <c r="M14" s="2"/>
    </row>
    <row r="15" spans="1:13" ht="12.75">
      <c r="A15" s="2"/>
      <c r="B15" s="99">
        <v>9</v>
      </c>
      <c r="C15" s="98">
        <v>5</v>
      </c>
      <c r="D15" s="147" t="s">
        <v>112</v>
      </c>
      <c r="E15" s="147"/>
      <c r="F15" s="148"/>
      <c r="G15" s="105">
        <v>2720</v>
      </c>
      <c r="H15" s="79"/>
      <c r="I15" s="105">
        <v>1000</v>
      </c>
      <c r="J15" s="79"/>
      <c r="K15" s="105">
        <v>2500</v>
      </c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 password="CBA9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113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8</v>
      </c>
      <c r="D7" s="145" t="s">
        <v>205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115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I5:I6"/>
    <mergeCell ref="J5:J6"/>
    <mergeCell ref="K5:K6"/>
    <mergeCell ref="L5:L6"/>
    <mergeCell ref="D7:F7"/>
    <mergeCell ref="D8:F8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116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9</v>
      </c>
      <c r="D7" s="145" t="s">
        <v>206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118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I5:I6"/>
    <mergeCell ref="J5:J6"/>
    <mergeCell ref="K5:K6"/>
    <mergeCell ref="L5:L6"/>
    <mergeCell ref="D7:F7"/>
    <mergeCell ref="D8:F8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119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10</v>
      </c>
      <c r="D7" s="145" t="s">
        <v>207</v>
      </c>
      <c r="E7" s="145"/>
      <c r="F7" s="146"/>
      <c r="G7" s="101">
        <v>6701</v>
      </c>
      <c r="H7" s="102">
        <v>36541</v>
      </c>
      <c r="I7" s="101">
        <v>5000</v>
      </c>
      <c r="J7" s="102">
        <v>35000</v>
      </c>
      <c r="K7" s="101">
        <v>5000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121</v>
      </c>
      <c r="E8" s="147"/>
      <c r="F8" s="148"/>
      <c r="G8" s="105">
        <v>1000</v>
      </c>
      <c r="H8" s="79">
        <v>28261</v>
      </c>
      <c r="I8" s="105">
        <v>5000</v>
      </c>
      <c r="J8" s="79"/>
      <c r="K8" s="105">
        <v>5000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124</v>
      </c>
      <c r="E9" s="147"/>
      <c r="F9" s="148"/>
      <c r="G9" s="105">
        <v>5701</v>
      </c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125</v>
      </c>
      <c r="E10" s="147"/>
      <c r="F10" s="148"/>
      <c r="G10" s="105"/>
      <c r="H10" s="79">
        <v>8280</v>
      </c>
      <c r="I10" s="105"/>
      <c r="J10" s="79">
        <v>35000</v>
      </c>
      <c r="K10" s="105"/>
      <c r="L10" s="106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 password="CBA9" sheet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11</v>
      </c>
      <c r="D7" s="145" t="s">
        <v>208</v>
      </c>
      <c r="E7" s="145"/>
      <c r="F7" s="146"/>
      <c r="G7" s="101">
        <v>33644</v>
      </c>
      <c r="H7" s="102"/>
      <c r="I7" s="101">
        <v>28984</v>
      </c>
      <c r="J7" s="102"/>
      <c r="K7" s="101">
        <v>29339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128</v>
      </c>
      <c r="E8" s="147"/>
      <c r="F8" s="148"/>
      <c r="G8" s="105">
        <v>28294</v>
      </c>
      <c r="H8" s="79"/>
      <c r="I8" s="105">
        <v>24402</v>
      </c>
      <c r="J8" s="79"/>
      <c r="K8" s="105">
        <v>24757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129</v>
      </c>
      <c r="E9" s="149"/>
      <c r="F9" s="150"/>
      <c r="G9" s="107">
        <v>28294</v>
      </c>
      <c r="H9" s="108"/>
      <c r="I9" s="107">
        <v>24402</v>
      </c>
      <c r="J9" s="108"/>
      <c r="K9" s="107">
        <v>24757</v>
      </c>
      <c r="L9" s="109"/>
      <c r="M9" s="2"/>
    </row>
    <row r="10" spans="1:13" ht="12.75">
      <c r="A10" s="2"/>
      <c r="B10" s="99">
        <v>4</v>
      </c>
      <c r="C10" s="98">
        <v>2</v>
      </c>
      <c r="D10" s="147" t="s">
        <v>132</v>
      </c>
      <c r="E10" s="147"/>
      <c r="F10" s="148"/>
      <c r="G10" s="105">
        <v>5350</v>
      </c>
      <c r="H10" s="79"/>
      <c r="I10" s="105">
        <v>4582</v>
      </c>
      <c r="J10" s="79"/>
      <c r="K10" s="105">
        <v>4582</v>
      </c>
      <c r="L10" s="106"/>
      <c r="M10" s="2"/>
    </row>
    <row r="11" spans="1:13" ht="12.75">
      <c r="A11" s="2"/>
      <c r="B11" s="99">
        <v>5</v>
      </c>
      <c r="C11" s="104">
        <v>1</v>
      </c>
      <c r="D11" s="149" t="s">
        <v>133</v>
      </c>
      <c r="E11" s="149"/>
      <c r="F11" s="150"/>
      <c r="G11" s="107">
        <v>5350</v>
      </c>
      <c r="H11" s="108"/>
      <c r="I11" s="107">
        <v>4582</v>
      </c>
      <c r="J11" s="108"/>
      <c r="K11" s="107">
        <v>4582</v>
      </c>
      <c r="L11" s="109"/>
      <c r="M11" s="2"/>
    </row>
    <row r="12" spans="2:12" ht="12.7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 password="CBA9" sheet="1"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134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12</v>
      </c>
      <c r="D7" s="145" t="s">
        <v>209</v>
      </c>
      <c r="E7" s="145"/>
      <c r="F7" s="146"/>
      <c r="G7" s="101">
        <v>14181</v>
      </c>
      <c r="H7" s="102">
        <v>58788</v>
      </c>
      <c r="I7" s="101">
        <v>13189</v>
      </c>
      <c r="J7" s="102">
        <v>65500</v>
      </c>
      <c r="K7" s="101">
        <v>4189</v>
      </c>
      <c r="L7" s="103">
        <v>70000</v>
      </c>
      <c r="M7" s="2"/>
    </row>
    <row r="8" spans="1:13" ht="12.75">
      <c r="A8" s="2"/>
      <c r="B8" s="99">
        <v>2</v>
      </c>
      <c r="C8" s="98">
        <v>1</v>
      </c>
      <c r="D8" s="147" t="s">
        <v>136</v>
      </c>
      <c r="E8" s="147"/>
      <c r="F8" s="148"/>
      <c r="G8" s="105">
        <v>1000</v>
      </c>
      <c r="H8" s="79"/>
      <c r="I8" s="105">
        <v>700</v>
      </c>
      <c r="J8" s="79"/>
      <c r="K8" s="105">
        <v>700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139</v>
      </c>
      <c r="E9" s="147"/>
      <c r="F9" s="148"/>
      <c r="G9" s="105">
        <v>980</v>
      </c>
      <c r="H9" s="79">
        <v>39272</v>
      </c>
      <c r="I9" s="105">
        <v>10000</v>
      </c>
      <c r="J9" s="79">
        <v>5500</v>
      </c>
      <c r="K9" s="105">
        <v>1000</v>
      </c>
      <c r="L9" s="106">
        <v>10000</v>
      </c>
      <c r="M9" s="2"/>
    </row>
    <row r="10" spans="1:13" ht="12.75">
      <c r="A10" s="2"/>
      <c r="B10" s="99">
        <v>4</v>
      </c>
      <c r="C10" s="98">
        <v>3</v>
      </c>
      <c r="D10" s="147" t="s">
        <v>140</v>
      </c>
      <c r="E10" s="147"/>
      <c r="F10" s="148"/>
      <c r="G10" s="105">
        <v>1934</v>
      </c>
      <c r="H10" s="79">
        <v>19516</v>
      </c>
      <c r="I10" s="105">
        <v>1000</v>
      </c>
      <c r="J10" s="79">
        <v>10000</v>
      </c>
      <c r="K10" s="105">
        <v>1000</v>
      </c>
      <c r="L10" s="106">
        <v>10000</v>
      </c>
      <c r="M10" s="2"/>
    </row>
    <row r="11" spans="1:13" ht="12.75">
      <c r="A11" s="2"/>
      <c r="B11" s="99">
        <v>5</v>
      </c>
      <c r="C11" s="98">
        <v>4</v>
      </c>
      <c r="D11" s="147" t="s">
        <v>142</v>
      </c>
      <c r="E11" s="147"/>
      <c r="F11" s="148"/>
      <c r="G11" s="105">
        <v>4847</v>
      </c>
      <c r="H11" s="79"/>
      <c r="I11" s="105">
        <v>1489</v>
      </c>
      <c r="J11" s="79"/>
      <c r="K11" s="105">
        <v>1489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143</v>
      </c>
      <c r="E12" s="147"/>
      <c r="F12" s="148"/>
      <c r="G12" s="105">
        <v>120</v>
      </c>
      <c r="H12" s="79"/>
      <c r="I12" s="105"/>
      <c r="J12" s="79">
        <v>50000</v>
      </c>
      <c r="K12" s="105"/>
      <c r="L12" s="106">
        <v>50000</v>
      </c>
      <c r="M12" s="2"/>
    </row>
    <row r="13" spans="1:13" ht="12.75">
      <c r="A13" s="2"/>
      <c r="B13" s="99">
        <v>7</v>
      </c>
      <c r="C13" s="98">
        <v>6</v>
      </c>
      <c r="D13" s="147" t="s">
        <v>144</v>
      </c>
      <c r="E13" s="147"/>
      <c r="F13" s="148"/>
      <c r="G13" s="105"/>
      <c r="H13" s="79"/>
      <c r="I13" s="105"/>
      <c r="J13" s="79"/>
      <c r="K13" s="105"/>
      <c r="L13" s="106"/>
      <c r="M13" s="2"/>
    </row>
    <row r="14" spans="1:13" ht="12.75">
      <c r="A14" s="2"/>
      <c r="B14" s="99">
        <v>8</v>
      </c>
      <c r="C14" s="98">
        <v>7</v>
      </c>
      <c r="D14" s="147" t="s">
        <v>145</v>
      </c>
      <c r="E14" s="147"/>
      <c r="F14" s="148"/>
      <c r="G14" s="105">
        <v>5300</v>
      </c>
      <c r="H14" s="79"/>
      <c r="I14" s="105"/>
      <c r="J14" s="79"/>
      <c r="K14" s="105"/>
      <c r="L14" s="106"/>
      <c r="M14" s="2"/>
    </row>
    <row r="15" spans="2:12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</sheetData>
  <sheetProtection password="CBA9" sheet="1"/>
  <mergeCells count="17">
    <mergeCell ref="D13:F13"/>
    <mergeCell ref="D14:F14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146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13</v>
      </c>
      <c r="D7" s="145" t="s">
        <v>210</v>
      </c>
      <c r="E7" s="145"/>
      <c r="F7" s="146"/>
      <c r="G7" s="101">
        <v>227711</v>
      </c>
      <c r="H7" s="102"/>
      <c r="I7" s="101">
        <v>260438</v>
      </c>
      <c r="J7" s="102"/>
      <c r="K7" s="101">
        <v>273038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148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151</v>
      </c>
      <c r="E9" s="147"/>
      <c r="F9" s="148"/>
      <c r="G9" s="105">
        <v>190086</v>
      </c>
      <c r="H9" s="79"/>
      <c r="I9" s="105">
        <v>222799</v>
      </c>
      <c r="J9" s="79"/>
      <c r="K9" s="105">
        <v>235392</v>
      </c>
      <c r="L9" s="106"/>
      <c r="M9" s="2"/>
    </row>
    <row r="10" spans="1:13" ht="12.75">
      <c r="A10" s="2"/>
      <c r="B10" s="99">
        <v>4</v>
      </c>
      <c r="C10" s="98">
        <v>3</v>
      </c>
      <c r="D10" s="147" t="s">
        <v>152</v>
      </c>
      <c r="E10" s="147"/>
      <c r="F10" s="148"/>
      <c r="G10" s="105">
        <v>17500</v>
      </c>
      <c r="H10" s="79"/>
      <c r="I10" s="105">
        <v>17000</v>
      </c>
      <c r="J10" s="79"/>
      <c r="K10" s="105">
        <v>17000</v>
      </c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153</v>
      </c>
      <c r="E11" s="147"/>
      <c r="F11" s="148"/>
      <c r="G11" s="105">
        <v>11125</v>
      </c>
      <c r="H11" s="79"/>
      <c r="I11" s="105">
        <v>10639</v>
      </c>
      <c r="J11" s="79"/>
      <c r="K11" s="105">
        <v>10646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154</v>
      </c>
      <c r="E12" s="147"/>
      <c r="F12" s="148"/>
      <c r="G12" s="105">
        <v>9000</v>
      </c>
      <c r="H12" s="79"/>
      <c r="I12" s="105">
        <v>10000</v>
      </c>
      <c r="J12" s="79"/>
      <c r="K12" s="105">
        <v>10000</v>
      </c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BA9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52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3</v>
      </c>
      <c r="D9" s="129" t="s">
        <v>53</v>
      </c>
      <c r="E9" s="129"/>
      <c r="F9" s="129"/>
      <c r="G9" s="30">
        <v>106604</v>
      </c>
      <c r="H9" s="31">
        <v>30546</v>
      </c>
      <c r="I9" s="31">
        <v>25164</v>
      </c>
      <c r="J9" s="32">
        <v>43089</v>
      </c>
      <c r="K9" s="33"/>
      <c r="L9" s="34">
        <v>28634</v>
      </c>
      <c r="M9" s="35">
        <v>1753</v>
      </c>
      <c r="N9" s="35">
        <v>810</v>
      </c>
      <c r="O9" s="35">
        <v>41371</v>
      </c>
      <c r="P9" s="35"/>
      <c r="Q9" s="35"/>
      <c r="R9" s="35">
        <f aca="true" t="shared" si="0" ref="R9:R24">SUM(M9:Q9)</f>
        <v>43934</v>
      </c>
      <c r="S9" s="35">
        <f aca="true" t="shared" si="1" ref="S9:S24">R9-L9</f>
        <v>15300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4">SUM(V9:AD9)</f>
        <v>0</v>
      </c>
      <c r="AF9" s="35">
        <f aca="true" t="shared" si="3" ref="AF9:AF24">AE9-U9</f>
        <v>0</v>
      </c>
      <c r="AG9" s="36"/>
      <c r="AH9" s="37">
        <f aca="true" t="shared" si="4" ref="AH9:AH24">L9+U9</f>
        <v>28634</v>
      </c>
      <c r="AI9" s="38">
        <f aca="true" t="shared" si="5" ref="AI9:AI24">R9+AE9</f>
        <v>43934</v>
      </c>
      <c r="AJ9" s="38">
        <f aca="true" t="shared" si="6" ref="AJ9:AJ24">AI9-AH9</f>
        <v>15300</v>
      </c>
      <c r="AK9" s="39">
        <f aca="true" t="shared" si="7" ref="AK9:AK24">IF(AH9=0,"",AI9/AH9)</f>
        <v>1.5343298176992386</v>
      </c>
      <c r="AL9" s="38">
        <v>30959</v>
      </c>
      <c r="AM9" s="40">
        <v>27509</v>
      </c>
    </row>
    <row r="10" spans="2:39" ht="12.75">
      <c r="B10" s="28">
        <v>2</v>
      </c>
      <c r="C10" s="41">
        <v>1</v>
      </c>
      <c r="D10" s="130" t="s">
        <v>54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30</v>
      </c>
      <c r="E11" s="132" t="s">
        <v>31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55</v>
      </c>
      <c r="E12" s="130"/>
      <c r="F12" s="130"/>
      <c r="G12" s="42">
        <v>89173</v>
      </c>
      <c r="H12" s="43">
        <v>7940</v>
      </c>
      <c r="I12" s="43"/>
      <c r="J12" s="44">
        <v>24944</v>
      </c>
      <c r="K12" s="33"/>
      <c r="L12" s="45"/>
      <c r="M12" s="45">
        <v>1753</v>
      </c>
      <c r="N12" s="45">
        <v>810</v>
      </c>
      <c r="O12" s="45">
        <v>12037</v>
      </c>
      <c r="P12" s="45"/>
      <c r="Q12" s="45"/>
      <c r="R12" s="45">
        <f t="shared" si="0"/>
        <v>14600</v>
      </c>
      <c r="S12" s="45">
        <f t="shared" si="1"/>
        <v>14600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14600</v>
      </c>
      <c r="AJ12" s="47">
        <f t="shared" si="6"/>
        <v>14600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56</v>
      </c>
      <c r="E13" s="132" t="s">
        <v>57</v>
      </c>
      <c r="F13" s="132"/>
      <c r="G13" s="61"/>
      <c r="H13" s="62"/>
      <c r="I13" s="62"/>
      <c r="J13" s="63"/>
      <c r="K13" s="33"/>
      <c r="L13" s="64"/>
      <c r="M13" s="64">
        <v>1753</v>
      </c>
      <c r="N13" s="64">
        <v>810</v>
      </c>
      <c r="O13" s="64">
        <v>12037</v>
      </c>
      <c r="P13" s="64"/>
      <c r="Q13" s="64"/>
      <c r="R13" s="64">
        <f t="shared" si="0"/>
        <v>14600</v>
      </c>
      <c r="S13" s="64">
        <f t="shared" si="1"/>
        <v>14600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14600</v>
      </c>
      <c r="AJ13" s="66">
        <f t="shared" si="6"/>
        <v>14600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30" t="s">
        <v>58</v>
      </c>
      <c r="E14" s="130"/>
      <c r="F14" s="130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30</v>
      </c>
      <c r="E15" s="132" t="s">
        <v>31</v>
      </c>
      <c r="F15" s="132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30" t="s">
        <v>59</v>
      </c>
      <c r="E16" s="130"/>
      <c r="F16" s="130"/>
      <c r="G16" s="42"/>
      <c r="H16" s="43"/>
      <c r="I16" s="43">
        <v>1210</v>
      </c>
      <c r="J16" s="44">
        <v>229</v>
      </c>
      <c r="K16" s="33"/>
      <c r="L16" s="45">
        <v>1560</v>
      </c>
      <c r="M16" s="45"/>
      <c r="N16" s="45"/>
      <c r="O16" s="45">
        <v>1560</v>
      </c>
      <c r="P16" s="45"/>
      <c r="Q16" s="45"/>
      <c r="R16" s="45">
        <f t="shared" si="0"/>
        <v>1560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1560</v>
      </c>
      <c r="AI16" s="47">
        <f t="shared" si="5"/>
        <v>1560</v>
      </c>
      <c r="AJ16" s="47">
        <f t="shared" si="6"/>
        <v>0</v>
      </c>
      <c r="AK16" s="48">
        <f t="shared" si="7"/>
        <v>1</v>
      </c>
      <c r="AL16" s="47">
        <v>1560</v>
      </c>
      <c r="AM16" s="49">
        <v>360</v>
      </c>
    </row>
    <row r="17" spans="2:39" ht="12.75">
      <c r="B17" s="28">
        <v>9</v>
      </c>
      <c r="C17" s="59"/>
      <c r="D17" s="60" t="s">
        <v>30</v>
      </c>
      <c r="E17" s="132" t="s">
        <v>31</v>
      </c>
      <c r="F17" s="132"/>
      <c r="G17" s="61"/>
      <c r="H17" s="62"/>
      <c r="I17" s="62">
        <v>1210</v>
      </c>
      <c r="J17" s="63"/>
      <c r="K17" s="33"/>
      <c r="L17" s="64">
        <v>1560</v>
      </c>
      <c r="M17" s="64"/>
      <c r="N17" s="64"/>
      <c r="O17" s="64">
        <v>1560</v>
      </c>
      <c r="P17" s="64"/>
      <c r="Q17" s="64"/>
      <c r="R17" s="64">
        <f t="shared" si="0"/>
        <v>1560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1560</v>
      </c>
      <c r="AI17" s="66">
        <f t="shared" si="5"/>
        <v>1560</v>
      </c>
      <c r="AJ17" s="66">
        <f t="shared" si="6"/>
        <v>0</v>
      </c>
      <c r="AK17" s="67">
        <f t="shared" si="7"/>
        <v>1</v>
      </c>
      <c r="AL17" s="66">
        <v>1560</v>
      </c>
      <c r="AM17" s="68"/>
    </row>
    <row r="18" spans="2:39" ht="12.75">
      <c r="B18" s="28">
        <v>10</v>
      </c>
      <c r="C18" s="41">
        <v>5</v>
      </c>
      <c r="D18" s="130" t="s">
        <v>60</v>
      </c>
      <c r="E18" s="130"/>
      <c r="F18" s="130"/>
      <c r="G18" s="42">
        <v>12606</v>
      </c>
      <c r="H18" s="43">
        <v>16417</v>
      </c>
      <c r="I18" s="43">
        <v>17384</v>
      </c>
      <c r="J18" s="44">
        <v>13529</v>
      </c>
      <c r="K18" s="33"/>
      <c r="L18" s="45">
        <v>17984</v>
      </c>
      <c r="M18" s="45"/>
      <c r="N18" s="45"/>
      <c r="O18" s="45">
        <v>18684</v>
      </c>
      <c r="P18" s="45"/>
      <c r="Q18" s="45"/>
      <c r="R18" s="45">
        <f t="shared" si="0"/>
        <v>18684</v>
      </c>
      <c r="S18" s="45">
        <f t="shared" si="1"/>
        <v>700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17984</v>
      </c>
      <c r="AI18" s="47">
        <f t="shared" si="5"/>
        <v>18684</v>
      </c>
      <c r="AJ18" s="47">
        <f t="shared" si="6"/>
        <v>700</v>
      </c>
      <c r="AK18" s="48">
        <f t="shared" si="7"/>
        <v>1.038923487544484</v>
      </c>
      <c r="AL18" s="47">
        <v>18079</v>
      </c>
      <c r="AM18" s="49">
        <v>18079</v>
      </c>
    </row>
    <row r="19" spans="2:39" ht="12.75">
      <c r="B19" s="28">
        <v>11</v>
      </c>
      <c r="C19" s="50">
        <v>1</v>
      </c>
      <c r="D19" s="131" t="s">
        <v>61</v>
      </c>
      <c r="E19" s="131"/>
      <c r="F19" s="131"/>
      <c r="G19" s="51">
        <v>12606</v>
      </c>
      <c r="H19" s="52">
        <v>16417</v>
      </c>
      <c r="I19" s="52">
        <v>17384</v>
      </c>
      <c r="J19" s="53">
        <v>13529</v>
      </c>
      <c r="K19" s="33"/>
      <c r="L19" s="54">
        <v>17984</v>
      </c>
      <c r="M19" s="54"/>
      <c r="N19" s="54"/>
      <c r="O19" s="54">
        <v>18684</v>
      </c>
      <c r="P19" s="54"/>
      <c r="Q19" s="54"/>
      <c r="R19" s="54">
        <f t="shared" si="0"/>
        <v>18684</v>
      </c>
      <c r="S19" s="54">
        <f t="shared" si="1"/>
        <v>700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17984</v>
      </c>
      <c r="AI19" s="56">
        <f t="shared" si="5"/>
        <v>18684</v>
      </c>
      <c r="AJ19" s="56">
        <f t="shared" si="6"/>
        <v>700</v>
      </c>
      <c r="AK19" s="57">
        <f t="shared" si="7"/>
        <v>1.038923487544484</v>
      </c>
      <c r="AL19" s="56">
        <v>18079</v>
      </c>
      <c r="AM19" s="58">
        <v>18079</v>
      </c>
    </row>
    <row r="20" spans="2:39" ht="12.75">
      <c r="B20" s="28">
        <v>12</v>
      </c>
      <c r="C20" s="59"/>
      <c r="D20" s="60" t="s">
        <v>62</v>
      </c>
      <c r="E20" s="132" t="s">
        <v>63</v>
      </c>
      <c r="F20" s="132"/>
      <c r="G20" s="61"/>
      <c r="H20" s="62"/>
      <c r="I20" s="62">
        <v>17384</v>
      </c>
      <c r="J20" s="63"/>
      <c r="K20" s="33"/>
      <c r="L20" s="64">
        <v>17984</v>
      </c>
      <c r="M20" s="64"/>
      <c r="N20" s="64"/>
      <c r="O20" s="64">
        <v>18684</v>
      </c>
      <c r="P20" s="64"/>
      <c r="Q20" s="64"/>
      <c r="R20" s="64">
        <f t="shared" si="0"/>
        <v>18684</v>
      </c>
      <c r="S20" s="64">
        <f t="shared" si="1"/>
        <v>700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17984</v>
      </c>
      <c r="AI20" s="66">
        <f t="shared" si="5"/>
        <v>18684</v>
      </c>
      <c r="AJ20" s="66">
        <f t="shared" si="6"/>
        <v>700</v>
      </c>
      <c r="AK20" s="67">
        <f t="shared" si="7"/>
        <v>1.038923487544484</v>
      </c>
      <c r="AL20" s="66">
        <v>18079</v>
      </c>
      <c r="AM20" s="68"/>
    </row>
    <row r="21" spans="2:39" ht="12.75">
      <c r="B21" s="28">
        <v>13</v>
      </c>
      <c r="C21" s="41">
        <v>6</v>
      </c>
      <c r="D21" s="130" t="s">
        <v>64</v>
      </c>
      <c r="E21" s="130"/>
      <c r="F21" s="130"/>
      <c r="G21" s="42">
        <v>3117</v>
      </c>
      <c r="H21" s="43">
        <v>4545</v>
      </c>
      <c r="I21" s="43">
        <v>4125</v>
      </c>
      <c r="J21" s="44">
        <v>3163</v>
      </c>
      <c r="K21" s="33"/>
      <c r="L21" s="45">
        <v>6615</v>
      </c>
      <c r="M21" s="45"/>
      <c r="N21" s="45"/>
      <c r="O21" s="45">
        <v>6615</v>
      </c>
      <c r="P21" s="45"/>
      <c r="Q21" s="45"/>
      <c r="R21" s="45">
        <f t="shared" si="0"/>
        <v>6615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6615</v>
      </c>
      <c r="AI21" s="47">
        <f t="shared" si="5"/>
        <v>6615</v>
      </c>
      <c r="AJ21" s="47">
        <f t="shared" si="6"/>
        <v>0</v>
      </c>
      <c r="AK21" s="48">
        <f t="shared" si="7"/>
        <v>1</v>
      </c>
      <c r="AL21" s="47">
        <v>8815</v>
      </c>
      <c r="AM21" s="49">
        <v>6615</v>
      </c>
    </row>
    <row r="22" spans="2:39" ht="12.75">
      <c r="B22" s="28">
        <v>14</v>
      </c>
      <c r="C22" s="59"/>
      <c r="D22" s="60" t="s">
        <v>30</v>
      </c>
      <c r="E22" s="132" t="s">
        <v>31</v>
      </c>
      <c r="F22" s="132"/>
      <c r="G22" s="61"/>
      <c r="H22" s="62"/>
      <c r="I22" s="62">
        <v>4125</v>
      </c>
      <c r="J22" s="63"/>
      <c r="K22" s="33"/>
      <c r="L22" s="64">
        <v>6615</v>
      </c>
      <c r="M22" s="64"/>
      <c r="N22" s="64"/>
      <c r="O22" s="64">
        <v>6615</v>
      </c>
      <c r="P22" s="64"/>
      <c r="Q22" s="64"/>
      <c r="R22" s="64">
        <f t="shared" si="0"/>
        <v>6615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6615</v>
      </c>
      <c r="AI22" s="66">
        <f t="shared" si="5"/>
        <v>6615</v>
      </c>
      <c r="AJ22" s="66">
        <f t="shared" si="6"/>
        <v>0</v>
      </c>
      <c r="AK22" s="67">
        <f t="shared" si="7"/>
        <v>1</v>
      </c>
      <c r="AL22" s="66">
        <v>8815</v>
      </c>
      <c r="AM22" s="68"/>
    </row>
    <row r="23" spans="2:39" ht="12.75">
      <c r="B23" s="28">
        <v>15</v>
      </c>
      <c r="C23" s="41">
        <v>7</v>
      </c>
      <c r="D23" s="130" t="s">
        <v>65</v>
      </c>
      <c r="E23" s="130"/>
      <c r="F23" s="130"/>
      <c r="G23" s="42">
        <v>1708</v>
      </c>
      <c r="H23" s="43">
        <v>1644</v>
      </c>
      <c r="I23" s="43">
        <v>2445</v>
      </c>
      <c r="J23" s="44">
        <v>1224</v>
      </c>
      <c r="K23" s="33"/>
      <c r="L23" s="45">
        <v>2475</v>
      </c>
      <c r="M23" s="45"/>
      <c r="N23" s="45"/>
      <c r="O23" s="45">
        <v>2475</v>
      </c>
      <c r="P23" s="45"/>
      <c r="Q23" s="45"/>
      <c r="R23" s="45">
        <f t="shared" si="0"/>
        <v>2475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2475</v>
      </c>
      <c r="AI23" s="47">
        <f t="shared" si="5"/>
        <v>2475</v>
      </c>
      <c r="AJ23" s="47">
        <f t="shared" si="6"/>
        <v>0</v>
      </c>
      <c r="AK23" s="48">
        <f t="shared" si="7"/>
        <v>1</v>
      </c>
      <c r="AL23" s="47">
        <v>2505</v>
      </c>
      <c r="AM23" s="49">
        <v>2455</v>
      </c>
    </row>
    <row r="24" spans="2:39" ht="12.75">
      <c r="B24" s="28">
        <v>16</v>
      </c>
      <c r="C24" s="59"/>
      <c r="D24" s="60" t="s">
        <v>30</v>
      </c>
      <c r="E24" s="132" t="s">
        <v>31</v>
      </c>
      <c r="F24" s="132"/>
      <c r="G24" s="61"/>
      <c r="H24" s="62"/>
      <c r="I24" s="62">
        <v>2445</v>
      </c>
      <c r="J24" s="63"/>
      <c r="K24" s="33"/>
      <c r="L24" s="64">
        <v>2475</v>
      </c>
      <c r="M24" s="64"/>
      <c r="N24" s="64"/>
      <c r="O24" s="64">
        <v>2475</v>
      </c>
      <c r="P24" s="64"/>
      <c r="Q24" s="64"/>
      <c r="R24" s="64">
        <f t="shared" si="0"/>
        <v>2475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2475</v>
      </c>
      <c r="AI24" s="66">
        <f t="shared" si="5"/>
        <v>2475</v>
      </c>
      <c r="AJ24" s="66">
        <f t="shared" si="6"/>
        <v>0</v>
      </c>
      <c r="AK24" s="67">
        <f t="shared" si="7"/>
        <v>1</v>
      </c>
      <c r="AL24" s="66">
        <v>2505</v>
      </c>
      <c r="AM24" s="68"/>
    </row>
    <row r="25" spans="2:39" ht="12.75">
      <c r="B25" s="69"/>
      <c r="C25" s="69"/>
      <c r="D25" s="69"/>
      <c r="E25" s="69"/>
      <c r="F25" s="69"/>
      <c r="G25" s="69"/>
      <c r="H25" s="69"/>
      <c r="I25" s="69"/>
      <c r="J25" s="69"/>
      <c r="K25" s="3"/>
      <c r="L25" s="69"/>
      <c r="M25" s="69"/>
      <c r="N25" s="69"/>
      <c r="O25" s="69"/>
      <c r="P25" s="69"/>
      <c r="Q25" s="69"/>
      <c r="R25" s="69"/>
      <c r="S25" s="69"/>
      <c r="T25" s="3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"/>
      <c r="AH25" s="69"/>
      <c r="AI25" s="69"/>
      <c r="AJ25" s="69"/>
      <c r="AK25" s="69"/>
      <c r="AL25" s="69"/>
      <c r="AM25" s="69"/>
    </row>
  </sheetData>
  <sheetProtection password="CBA9" sheet="1"/>
  <mergeCells count="44">
    <mergeCell ref="D21:F21"/>
    <mergeCell ref="E22:F22"/>
    <mergeCell ref="D23:F23"/>
    <mergeCell ref="E24:F24"/>
    <mergeCell ref="E15:F15"/>
    <mergeCell ref="D16:F16"/>
    <mergeCell ref="E17:F17"/>
    <mergeCell ref="D18:F18"/>
    <mergeCell ref="D19:F19"/>
    <mergeCell ref="E20:F20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14</v>
      </c>
      <c r="D7" s="145" t="s">
        <v>211</v>
      </c>
      <c r="E7" s="145"/>
      <c r="F7" s="146"/>
      <c r="G7" s="101">
        <v>20673</v>
      </c>
      <c r="H7" s="102"/>
      <c r="I7" s="101">
        <v>11877</v>
      </c>
      <c r="J7" s="102"/>
      <c r="K7" s="101">
        <v>9500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159</v>
      </c>
      <c r="E8" s="147"/>
      <c r="F8" s="148"/>
      <c r="G8" s="105">
        <v>20673</v>
      </c>
      <c r="H8" s="79"/>
      <c r="I8" s="105">
        <v>11877</v>
      </c>
      <c r="J8" s="79"/>
      <c r="K8" s="105">
        <v>9500</v>
      </c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I5:I6"/>
    <mergeCell ref="J5:J6"/>
    <mergeCell ref="K5:K6"/>
    <mergeCell ref="L5:L6"/>
    <mergeCell ref="D7:F7"/>
    <mergeCell ref="D8:F8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">
      <c r="B2" s="1" t="s">
        <v>162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15</v>
      </c>
      <c r="D7" s="145" t="s">
        <v>212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164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I5:I6"/>
    <mergeCell ref="J5:J6"/>
    <mergeCell ref="K5:K6"/>
    <mergeCell ref="L5:L6"/>
    <mergeCell ref="D7:F7"/>
    <mergeCell ref="D8:F8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216</v>
      </c>
      <c r="B1" s="2"/>
      <c r="C1" s="2"/>
      <c r="D1" s="2"/>
      <c r="E1" s="2"/>
      <c r="F1" s="2"/>
      <c r="G1" s="2"/>
    </row>
    <row r="2" spans="1:8" ht="12.75">
      <c r="A2" s="2"/>
      <c r="B2" s="151" t="s">
        <v>167</v>
      </c>
      <c r="C2" s="152"/>
      <c r="D2" s="153" t="s">
        <v>168</v>
      </c>
      <c r="E2" s="153" t="s">
        <v>169</v>
      </c>
      <c r="F2" s="153" t="s">
        <v>213</v>
      </c>
      <c r="G2" s="153" t="s">
        <v>214</v>
      </c>
      <c r="H2" s="2"/>
    </row>
    <row r="3" spans="1:8" ht="12.75">
      <c r="A3" s="2"/>
      <c r="B3" s="151"/>
      <c r="C3" s="152"/>
      <c r="D3" s="135"/>
      <c r="E3" s="135"/>
      <c r="F3" s="135"/>
      <c r="G3" s="135"/>
      <c r="H3" s="2"/>
    </row>
    <row r="4" spans="1:8" ht="12.75">
      <c r="A4" s="2"/>
      <c r="B4" s="73" t="s">
        <v>176</v>
      </c>
      <c r="C4" s="74" t="s">
        <v>177</v>
      </c>
      <c r="D4" s="110">
        <v>1168662</v>
      </c>
      <c r="E4" s="76">
        <v>1263331</v>
      </c>
      <c r="F4" s="76">
        <v>1238543</v>
      </c>
      <c r="G4" s="111">
        <v>1200442</v>
      </c>
      <c r="H4" s="2"/>
    </row>
    <row r="5" spans="1:8" ht="12.75">
      <c r="A5" s="2"/>
      <c r="B5" s="78" t="s">
        <v>215</v>
      </c>
      <c r="C5" s="79" t="s">
        <v>178</v>
      </c>
      <c r="D5" s="112">
        <f>SUM(D6:D20)</f>
        <v>1168662</v>
      </c>
      <c r="E5" s="113">
        <f>SUM(E6:E20)</f>
        <v>1263331</v>
      </c>
      <c r="F5" s="113">
        <f>SUM(F6:F20)</f>
        <v>1238543</v>
      </c>
      <c r="G5" s="114">
        <f>SUM(G6:G20)</f>
        <v>1200442</v>
      </c>
      <c r="H5" s="2"/>
    </row>
    <row r="6" spans="1:8" ht="12.75">
      <c r="A6" s="2"/>
      <c r="B6" s="83">
        <f aca="true" t="shared" si="0" ref="B6:B21">B5+1</f>
        <v>3</v>
      </c>
      <c r="C6" s="115" t="s">
        <v>179</v>
      </c>
      <c r="D6" s="85">
        <v>499361</v>
      </c>
      <c r="E6" s="85">
        <v>521659</v>
      </c>
      <c r="F6" s="86">
        <v>536581</v>
      </c>
      <c r="G6" s="116">
        <v>538133</v>
      </c>
      <c r="H6" s="2"/>
    </row>
    <row r="7" spans="1:8" ht="12.75">
      <c r="A7" s="2"/>
      <c r="B7" s="83">
        <f t="shared" si="0"/>
        <v>4</v>
      </c>
      <c r="C7" s="115" t="s">
        <v>180</v>
      </c>
      <c r="D7" s="85">
        <v>4113</v>
      </c>
      <c r="E7" s="85">
        <v>100</v>
      </c>
      <c r="F7" s="86">
        <v>100</v>
      </c>
      <c r="G7" s="116">
        <v>100</v>
      </c>
      <c r="H7" s="2"/>
    </row>
    <row r="8" spans="1:8" ht="12.75">
      <c r="A8" s="2"/>
      <c r="B8" s="83">
        <f t="shared" si="0"/>
        <v>5</v>
      </c>
      <c r="C8" s="115" t="s">
        <v>181</v>
      </c>
      <c r="D8" s="85">
        <v>48908</v>
      </c>
      <c r="E8" s="85">
        <v>43934</v>
      </c>
      <c r="F8" s="86">
        <v>30959</v>
      </c>
      <c r="G8" s="116">
        <v>27509</v>
      </c>
      <c r="H8" s="2"/>
    </row>
    <row r="9" spans="1:8" ht="12.75">
      <c r="A9" s="2"/>
      <c r="B9" s="83">
        <f t="shared" si="0"/>
        <v>6</v>
      </c>
      <c r="C9" s="115" t="s">
        <v>182</v>
      </c>
      <c r="D9" s="85">
        <v>93646</v>
      </c>
      <c r="E9" s="85">
        <v>93512</v>
      </c>
      <c r="F9" s="86">
        <v>94681</v>
      </c>
      <c r="G9" s="116">
        <v>96900</v>
      </c>
      <c r="H9" s="2"/>
    </row>
    <row r="10" spans="1:8" ht="12.75">
      <c r="A10" s="2"/>
      <c r="B10" s="83">
        <f t="shared" si="0"/>
        <v>7</v>
      </c>
      <c r="C10" s="115" t="s">
        <v>183</v>
      </c>
      <c r="D10" s="85">
        <v>17660</v>
      </c>
      <c r="E10" s="85">
        <v>13648</v>
      </c>
      <c r="F10" s="86">
        <v>4800</v>
      </c>
      <c r="G10" s="116">
        <v>4800</v>
      </c>
      <c r="H10" s="2"/>
    </row>
    <row r="11" spans="1:8" ht="12.75">
      <c r="A11" s="2"/>
      <c r="B11" s="83">
        <f t="shared" si="0"/>
        <v>8</v>
      </c>
      <c r="C11" s="115" t="s">
        <v>184</v>
      </c>
      <c r="D11" s="85"/>
      <c r="E11" s="85"/>
      <c r="F11" s="86"/>
      <c r="G11" s="116"/>
      <c r="H11" s="2"/>
    </row>
    <row r="12" spans="1:8" ht="12.75">
      <c r="A12" s="2"/>
      <c r="B12" s="83">
        <f t="shared" si="0"/>
        <v>9</v>
      </c>
      <c r="C12" s="115" t="s">
        <v>185</v>
      </c>
      <c r="D12" s="85">
        <v>36558</v>
      </c>
      <c r="E12" s="85">
        <v>70351</v>
      </c>
      <c r="F12" s="86">
        <v>29546</v>
      </c>
      <c r="G12" s="116">
        <v>20046</v>
      </c>
      <c r="H12" s="2"/>
    </row>
    <row r="13" spans="1:8" ht="12.75">
      <c r="A13" s="2"/>
      <c r="B13" s="83">
        <f t="shared" si="0"/>
        <v>10</v>
      </c>
      <c r="C13" s="115" t="s">
        <v>186</v>
      </c>
      <c r="D13" s="85"/>
      <c r="E13" s="85"/>
      <c r="F13" s="86"/>
      <c r="G13" s="116"/>
      <c r="H13" s="2"/>
    </row>
    <row r="14" spans="1:8" ht="12.75">
      <c r="A14" s="2"/>
      <c r="B14" s="83">
        <f t="shared" si="0"/>
        <v>11</v>
      </c>
      <c r="C14" s="115" t="s">
        <v>187</v>
      </c>
      <c r="D14" s="85"/>
      <c r="E14" s="85"/>
      <c r="F14" s="86"/>
      <c r="G14" s="116"/>
      <c r="H14" s="2"/>
    </row>
    <row r="15" spans="1:8" ht="12.75">
      <c r="A15" s="2"/>
      <c r="B15" s="83">
        <f t="shared" si="0"/>
        <v>12</v>
      </c>
      <c r="C15" s="115" t="s">
        <v>188</v>
      </c>
      <c r="D15" s="85">
        <v>37675</v>
      </c>
      <c r="E15" s="85">
        <v>43242</v>
      </c>
      <c r="F15" s="86">
        <v>40000</v>
      </c>
      <c r="G15" s="116">
        <v>5000</v>
      </c>
      <c r="H15" s="2"/>
    </row>
    <row r="16" spans="1:8" ht="12.75">
      <c r="A16" s="2"/>
      <c r="B16" s="83">
        <f t="shared" si="0"/>
        <v>13</v>
      </c>
      <c r="C16" s="115" t="s">
        <v>189</v>
      </c>
      <c r="D16" s="85">
        <v>29261</v>
      </c>
      <c r="E16" s="85">
        <v>33644</v>
      </c>
      <c r="F16" s="86">
        <v>28984</v>
      </c>
      <c r="G16" s="116">
        <v>29339</v>
      </c>
      <c r="H16" s="2"/>
    </row>
    <row r="17" spans="1:8" ht="12.75">
      <c r="A17" s="2"/>
      <c r="B17" s="83">
        <f t="shared" si="0"/>
        <v>14</v>
      </c>
      <c r="C17" s="115" t="s">
        <v>190</v>
      </c>
      <c r="D17" s="85">
        <v>33413</v>
      </c>
      <c r="E17" s="85">
        <v>72969</v>
      </c>
      <c r="F17" s="86">
        <v>78689</v>
      </c>
      <c r="G17" s="116">
        <v>74189</v>
      </c>
      <c r="H17" s="2"/>
    </row>
    <row r="18" spans="1:8" ht="12.75">
      <c r="A18" s="2"/>
      <c r="B18" s="83">
        <f t="shared" si="0"/>
        <v>15</v>
      </c>
      <c r="C18" s="115" t="s">
        <v>191</v>
      </c>
      <c r="D18" s="85">
        <v>228266</v>
      </c>
      <c r="E18" s="85">
        <v>227711</v>
      </c>
      <c r="F18" s="86">
        <v>260438</v>
      </c>
      <c r="G18" s="116">
        <v>273038</v>
      </c>
      <c r="H18" s="2"/>
    </row>
    <row r="19" spans="1:8" ht="12.75">
      <c r="A19" s="2"/>
      <c r="B19" s="83">
        <f t="shared" si="0"/>
        <v>16</v>
      </c>
      <c r="C19" s="115" t="s">
        <v>192</v>
      </c>
      <c r="D19" s="85">
        <v>17913</v>
      </c>
      <c r="E19" s="85">
        <v>20673</v>
      </c>
      <c r="F19" s="86">
        <v>11877</v>
      </c>
      <c r="G19" s="116">
        <v>9500</v>
      </c>
      <c r="H19" s="2"/>
    </row>
    <row r="20" spans="1:8" ht="12.75">
      <c r="A20" s="2"/>
      <c r="B20" s="83">
        <f t="shared" si="0"/>
        <v>17</v>
      </c>
      <c r="C20" s="115" t="s">
        <v>193</v>
      </c>
      <c r="D20" s="85">
        <v>121888</v>
      </c>
      <c r="E20" s="85">
        <v>121888</v>
      </c>
      <c r="F20" s="86">
        <v>121888</v>
      </c>
      <c r="G20" s="116">
        <v>121888</v>
      </c>
      <c r="H20" s="2"/>
    </row>
    <row r="21" spans="1:8" ht="12.75">
      <c r="A21" s="2"/>
      <c r="B21" s="89">
        <f t="shared" si="0"/>
        <v>18</v>
      </c>
      <c r="C21" s="117" t="s">
        <v>194</v>
      </c>
      <c r="D21" s="91">
        <f>D4-D5</f>
        <v>0</v>
      </c>
      <c r="E21" s="92">
        <f>E4-E5</f>
        <v>0</v>
      </c>
      <c r="F21" s="92">
        <f>F4-F5</f>
        <v>0</v>
      </c>
      <c r="G21" s="93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 password="CBA9" sheet="1"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66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4</v>
      </c>
      <c r="D9" s="129" t="s">
        <v>67</v>
      </c>
      <c r="E9" s="129"/>
      <c r="F9" s="129"/>
      <c r="G9" s="30">
        <v>77091</v>
      </c>
      <c r="H9" s="31">
        <v>88815</v>
      </c>
      <c r="I9" s="31">
        <v>91576</v>
      </c>
      <c r="J9" s="32">
        <v>84796</v>
      </c>
      <c r="K9" s="33"/>
      <c r="L9" s="34">
        <v>93483</v>
      </c>
      <c r="M9" s="35">
        <v>51066</v>
      </c>
      <c r="N9" s="35">
        <v>19253</v>
      </c>
      <c r="O9" s="35">
        <v>21980</v>
      </c>
      <c r="P9" s="35">
        <v>1213</v>
      </c>
      <c r="Q9" s="35"/>
      <c r="R9" s="35">
        <f aca="true" t="shared" si="0" ref="R9:R29">SUM(M9:Q9)</f>
        <v>93512</v>
      </c>
      <c r="S9" s="35">
        <f aca="true" t="shared" si="1" ref="S9:S29">R9-L9</f>
        <v>29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9">SUM(V9:AD9)</f>
        <v>0</v>
      </c>
      <c r="AF9" s="35">
        <f aca="true" t="shared" si="3" ref="AF9:AF29">AE9-U9</f>
        <v>0</v>
      </c>
      <c r="AG9" s="36"/>
      <c r="AH9" s="37">
        <f aca="true" t="shared" si="4" ref="AH9:AH29">L9+U9</f>
        <v>93483</v>
      </c>
      <c r="AI9" s="38">
        <f aca="true" t="shared" si="5" ref="AI9:AI29">R9+AE9</f>
        <v>93512</v>
      </c>
      <c r="AJ9" s="38">
        <f aca="true" t="shared" si="6" ref="AJ9:AJ29">AI9-AH9</f>
        <v>29</v>
      </c>
      <c r="AK9" s="39">
        <f aca="true" t="shared" si="7" ref="AK9:AK29">IF(AH9=0,"",AI9/AH9)</f>
        <v>1.0003102168308677</v>
      </c>
      <c r="AL9" s="38">
        <v>94681</v>
      </c>
      <c r="AM9" s="40">
        <v>96900</v>
      </c>
    </row>
    <row r="10" spans="2:39" ht="12.75">
      <c r="B10" s="28">
        <v>2</v>
      </c>
      <c r="C10" s="41">
        <v>1</v>
      </c>
      <c r="D10" s="130" t="s">
        <v>68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30</v>
      </c>
      <c r="E11" s="132" t="s">
        <v>31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69</v>
      </c>
      <c r="E12" s="130"/>
      <c r="F12" s="130"/>
      <c r="G12" s="42">
        <v>25044</v>
      </c>
      <c r="H12" s="43">
        <v>25413</v>
      </c>
      <c r="I12" s="43">
        <v>28257</v>
      </c>
      <c r="J12" s="44">
        <v>24574</v>
      </c>
      <c r="K12" s="33"/>
      <c r="L12" s="45">
        <v>26909</v>
      </c>
      <c r="M12" s="45">
        <v>17045</v>
      </c>
      <c r="N12" s="45">
        <v>6294</v>
      </c>
      <c r="O12" s="45">
        <v>3279</v>
      </c>
      <c r="P12" s="45">
        <v>450</v>
      </c>
      <c r="Q12" s="45"/>
      <c r="R12" s="45">
        <f t="shared" si="0"/>
        <v>27068</v>
      </c>
      <c r="S12" s="45">
        <f t="shared" si="1"/>
        <v>159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26909</v>
      </c>
      <c r="AI12" s="47">
        <f t="shared" si="5"/>
        <v>27068</v>
      </c>
      <c r="AJ12" s="47">
        <f t="shared" si="6"/>
        <v>159</v>
      </c>
      <c r="AK12" s="48">
        <f t="shared" si="7"/>
        <v>1.0059088037459587</v>
      </c>
      <c r="AL12" s="47">
        <v>28507</v>
      </c>
      <c r="AM12" s="49">
        <v>29397</v>
      </c>
    </row>
    <row r="13" spans="2:39" ht="12.75">
      <c r="B13" s="28">
        <v>5</v>
      </c>
      <c r="C13" s="59"/>
      <c r="D13" s="60" t="s">
        <v>62</v>
      </c>
      <c r="E13" s="132" t="s">
        <v>63</v>
      </c>
      <c r="F13" s="132"/>
      <c r="G13" s="61"/>
      <c r="H13" s="62"/>
      <c r="I13" s="62">
        <v>28257</v>
      </c>
      <c r="J13" s="63"/>
      <c r="K13" s="33"/>
      <c r="L13" s="64">
        <v>26909</v>
      </c>
      <c r="M13" s="64">
        <v>17045</v>
      </c>
      <c r="N13" s="64">
        <v>6294</v>
      </c>
      <c r="O13" s="64">
        <v>3279</v>
      </c>
      <c r="P13" s="64">
        <v>450</v>
      </c>
      <c r="Q13" s="64"/>
      <c r="R13" s="64">
        <f t="shared" si="0"/>
        <v>27068</v>
      </c>
      <c r="S13" s="64">
        <f t="shared" si="1"/>
        <v>159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26909</v>
      </c>
      <c r="AI13" s="66">
        <f t="shared" si="5"/>
        <v>27068</v>
      </c>
      <c r="AJ13" s="66">
        <f t="shared" si="6"/>
        <v>159</v>
      </c>
      <c r="AK13" s="67">
        <f t="shared" si="7"/>
        <v>1.0059088037459587</v>
      </c>
      <c r="AL13" s="66">
        <v>28507</v>
      </c>
      <c r="AM13" s="68"/>
    </row>
    <row r="14" spans="2:39" ht="12.75">
      <c r="B14" s="28">
        <v>6</v>
      </c>
      <c r="C14" s="41">
        <v>3</v>
      </c>
      <c r="D14" s="130" t="s">
        <v>70</v>
      </c>
      <c r="E14" s="130"/>
      <c r="F14" s="130"/>
      <c r="G14" s="42">
        <v>3659</v>
      </c>
      <c r="H14" s="43">
        <v>6597</v>
      </c>
      <c r="I14" s="43">
        <v>5441</v>
      </c>
      <c r="J14" s="44">
        <v>3796</v>
      </c>
      <c r="K14" s="33"/>
      <c r="L14" s="45">
        <v>4901</v>
      </c>
      <c r="M14" s="45"/>
      <c r="N14" s="45">
        <v>371</v>
      </c>
      <c r="O14" s="45">
        <v>4469</v>
      </c>
      <c r="P14" s="45"/>
      <c r="Q14" s="45"/>
      <c r="R14" s="45">
        <f t="shared" si="0"/>
        <v>4840</v>
      </c>
      <c r="S14" s="45">
        <f t="shared" si="1"/>
        <v>-61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4901</v>
      </c>
      <c r="AI14" s="47">
        <f t="shared" si="5"/>
        <v>4840</v>
      </c>
      <c r="AJ14" s="47">
        <f t="shared" si="6"/>
        <v>-61</v>
      </c>
      <c r="AK14" s="48">
        <f t="shared" si="7"/>
        <v>0.9875535604978576</v>
      </c>
      <c r="AL14" s="47">
        <v>4841</v>
      </c>
      <c r="AM14" s="49">
        <v>4841</v>
      </c>
    </row>
    <row r="15" spans="2:39" ht="12.75">
      <c r="B15" s="28">
        <v>7</v>
      </c>
      <c r="C15" s="59"/>
      <c r="D15" s="60" t="s">
        <v>71</v>
      </c>
      <c r="E15" s="132" t="s">
        <v>72</v>
      </c>
      <c r="F15" s="132"/>
      <c r="G15" s="61"/>
      <c r="H15" s="62"/>
      <c r="I15" s="62">
        <v>5441</v>
      </c>
      <c r="J15" s="63"/>
      <c r="K15" s="33"/>
      <c r="L15" s="64">
        <v>4901</v>
      </c>
      <c r="M15" s="64"/>
      <c r="N15" s="64">
        <v>371</v>
      </c>
      <c r="O15" s="64">
        <v>4469</v>
      </c>
      <c r="P15" s="64"/>
      <c r="Q15" s="64"/>
      <c r="R15" s="64">
        <f t="shared" si="0"/>
        <v>4840</v>
      </c>
      <c r="S15" s="64">
        <f t="shared" si="1"/>
        <v>-61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4901</v>
      </c>
      <c r="AI15" s="66">
        <f t="shared" si="5"/>
        <v>4840</v>
      </c>
      <c r="AJ15" s="66">
        <f t="shared" si="6"/>
        <v>-61</v>
      </c>
      <c r="AK15" s="67">
        <f t="shared" si="7"/>
        <v>0.9875535604978576</v>
      </c>
      <c r="AL15" s="66">
        <v>4841</v>
      </c>
      <c r="AM15" s="68"/>
    </row>
    <row r="16" spans="2:39" ht="12.75">
      <c r="B16" s="28">
        <v>8</v>
      </c>
      <c r="C16" s="41">
        <v>4</v>
      </c>
      <c r="D16" s="130" t="s">
        <v>73</v>
      </c>
      <c r="E16" s="130"/>
      <c r="F16" s="130"/>
      <c r="G16" s="42">
        <v>6487</v>
      </c>
      <c r="H16" s="43">
        <v>7505</v>
      </c>
      <c r="I16" s="43">
        <v>9056</v>
      </c>
      <c r="J16" s="44">
        <v>9183</v>
      </c>
      <c r="K16" s="33"/>
      <c r="L16" s="45">
        <v>10536</v>
      </c>
      <c r="M16" s="45">
        <v>6334</v>
      </c>
      <c r="N16" s="45">
        <v>2363</v>
      </c>
      <c r="O16" s="45">
        <v>1656</v>
      </c>
      <c r="P16" s="45">
        <v>180</v>
      </c>
      <c r="Q16" s="45"/>
      <c r="R16" s="45">
        <f t="shared" si="0"/>
        <v>10533</v>
      </c>
      <c r="S16" s="45">
        <f t="shared" si="1"/>
        <v>-3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10536</v>
      </c>
      <c r="AI16" s="47">
        <f t="shared" si="5"/>
        <v>10533</v>
      </c>
      <c r="AJ16" s="47">
        <f t="shared" si="6"/>
        <v>-3</v>
      </c>
      <c r="AK16" s="48">
        <f t="shared" si="7"/>
        <v>0.9997152619589977</v>
      </c>
      <c r="AL16" s="47">
        <v>11815</v>
      </c>
      <c r="AM16" s="49">
        <v>11393</v>
      </c>
    </row>
    <row r="17" spans="2:39" ht="12.75">
      <c r="B17" s="28">
        <v>9</v>
      </c>
      <c r="C17" s="59"/>
      <c r="D17" s="60" t="s">
        <v>30</v>
      </c>
      <c r="E17" s="132" t="s">
        <v>31</v>
      </c>
      <c r="F17" s="132"/>
      <c r="G17" s="61"/>
      <c r="H17" s="62"/>
      <c r="I17" s="62">
        <v>9056</v>
      </c>
      <c r="J17" s="63"/>
      <c r="K17" s="33"/>
      <c r="L17" s="64">
        <v>10536</v>
      </c>
      <c r="M17" s="64">
        <v>6334</v>
      </c>
      <c r="N17" s="64">
        <v>2363</v>
      </c>
      <c r="O17" s="64">
        <v>1656</v>
      </c>
      <c r="P17" s="64">
        <v>180</v>
      </c>
      <c r="Q17" s="64"/>
      <c r="R17" s="64">
        <f t="shared" si="0"/>
        <v>10533</v>
      </c>
      <c r="S17" s="64">
        <f t="shared" si="1"/>
        <v>-3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10536</v>
      </c>
      <c r="AI17" s="66">
        <f t="shared" si="5"/>
        <v>10533</v>
      </c>
      <c r="AJ17" s="66">
        <f t="shared" si="6"/>
        <v>-3</v>
      </c>
      <c r="AK17" s="67">
        <f t="shared" si="7"/>
        <v>0.9997152619589977</v>
      </c>
      <c r="AL17" s="66">
        <v>11815</v>
      </c>
      <c r="AM17" s="68"/>
    </row>
    <row r="18" spans="2:39" ht="12.75">
      <c r="B18" s="28">
        <v>10</v>
      </c>
      <c r="C18" s="41">
        <v>5</v>
      </c>
      <c r="D18" s="130" t="s">
        <v>74</v>
      </c>
      <c r="E18" s="130"/>
      <c r="F18" s="130"/>
      <c r="G18" s="42">
        <v>15840</v>
      </c>
      <c r="H18" s="43">
        <v>22374</v>
      </c>
      <c r="I18" s="43">
        <v>19176</v>
      </c>
      <c r="J18" s="44">
        <v>18228</v>
      </c>
      <c r="K18" s="33"/>
      <c r="L18" s="45">
        <v>21966</v>
      </c>
      <c r="M18" s="45">
        <v>13118</v>
      </c>
      <c r="N18" s="45">
        <v>4859</v>
      </c>
      <c r="O18" s="45">
        <v>3930</v>
      </c>
      <c r="P18" s="45">
        <v>300</v>
      </c>
      <c r="Q18" s="45"/>
      <c r="R18" s="45">
        <f t="shared" si="0"/>
        <v>22207</v>
      </c>
      <c r="S18" s="45">
        <f t="shared" si="1"/>
        <v>241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21966</v>
      </c>
      <c r="AI18" s="47">
        <f t="shared" si="5"/>
        <v>22207</v>
      </c>
      <c r="AJ18" s="47">
        <f t="shared" si="6"/>
        <v>241</v>
      </c>
      <c r="AK18" s="48">
        <f t="shared" si="7"/>
        <v>1.010971501411272</v>
      </c>
      <c r="AL18" s="47">
        <v>20615</v>
      </c>
      <c r="AM18" s="49">
        <v>21191</v>
      </c>
    </row>
    <row r="19" spans="2:39" ht="12.75">
      <c r="B19" s="28">
        <v>11</v>
      </c>
      <c r="C19" s="59"/>
      <c r="D19" s="60" t="s">
        <v>30</v>
      </c>
      <c r="E19" s="132" t="s">
        <v>31</v>
      </c>
      <c r="F19" s="132"/>
      <c r="G19" s="61"/>
      <c r="H19" s="62"/>
      <c r="I19" s="62">
        <v>19176</v>
      </c>
      <c r="J19" s="63"/>
      <c r="K19" s="33"/>
      <c r="L19" s="64">
        <v>21966</v>
      </c>
      <c r="M19" s="64">
        <v>13118</v>
      </c>
      <c r="N19" s="64">
        <v>4859</v>
      </c>
      <c r="O19" s="64">
        <v>3930</v>
      </c>
      <c r="P19" s="64">
        <v>300</v>
      </c>
      <c r="Q19" s="64"/>
      <c r="R19" s="64">
        <f t="shared" si="0"/>
        <v>22207</v>
      </c>
      <c r="S19" s="64">
        <f t="shared" si="1"/>
        <v>241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21966</v>
      </c>
      <c r="AI19" s="66">
        <f t="shared" si="5"/>
        <v>22207</v>
      </c>
      <c r="AJ19" s="66">
        <f t="shared" si="6"/>
        <v>241</v>
      </c>
      <c r="AK19" s="67">
        <f t="shared" si="7"/>
        <v>1.010971501411272</v>
      </c>
      <c r="AL19" s="66">
        <v>20615</v>
      </c>
      <c r="AM19" s="68"/>
    </row>
    <row r="20" spans="2:39" ht="12.75">
      <c r="B20" s="28">
        <v>12</v>
      </c>
      <c r="C20" s="41">
        <v>6</v>
      </c>
      <c r="D20" s="130" t="s">
        <v>75</v>
      </c>
      <c r="E20" s="130"/>
      <c r="F20" s="130"/>
      <c r="G20" s="42">
        <v>163</v>
      </c>
      <c r="H20" s="43">
        <v>106</v>
      </c>
      <c r="I20" s="43">
        <v>500</v>
      </c>
      <c r="J20" s="44">
        <v>258</v>
      </c>
      <c r="K20" s="33"/>
      <c r="L20" s="45">
        <v>600</v>
      </c>
      <c r="M20" s="45"/>
      <c r="N20" s="45"/>
      <c r="O20" s="45">
        <v>300</v>
      </c>
      <c r="P20" s="45"/>
      <c r="Q20" s="45"/>
      <c r="R20" s="45">
        <f t="shared" si="0"/>
        <v>300</v>
      </c>
      <c r="S20" s="45">
        <f t="shared" si="1"/>
        <v>-300</v>
      </c>
      <c r="T20" s="3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f t="shared" si="2"/>
        <v>0</v>
      </c>
      <c r="AF20" s="45">
        <f t="shared" si="3"/>
        <v>0</v>
      </c>
      <c r="AG20" s="36"/>
      <c r="AH20" s="46">
        <f t="shared" si="4"/>
        <v>600</v>
      </c>
      <c r="AI20" s="47">
        <f t="shared" si="5"/>
        <v>300</v>
      </c>
      <c r="AJ20" s="47">
        <f t="shared" si="6"/>
        <v>-300</v>
      </c>
      <c r="AK20" s="48">
        <f t="shared" si="7"/>
        <v>0.5</v>
      </c>
      <c r="AL20" s="47">
        <v>300</v>
      </c>
      <c r="AM20" s="49">
        <v>300</v>
      </c>
    </row>
    <row r="21" spans="2:39" ht="12.75">
      <c r="B21" s="28">
        <v>13</v>
      </c>
      <c r="C21" s="59"/>
      <c r="D21" s="60" t="s">
        <v>30</v>
      </c>
      <c r="E21" s="132" t="s">
        <v>31</v>
      </c>
      <c r="F21" s="132"/>
      <c r="G21" s="61"/>
      <c r="H21" s="62"/>
      <c r="I21" s="62">
        <v>500</v>
      </c>
      <c r="J21" s="63"/>
      <c r="K21" s="33"/>
      <c r="L21" s="64">
        <v>600</v>
      </c>
      <c r="M21" s="64"/>
      <c r="N21" s="64"/>
      <c r="O21" s="64">
        <v>300</v>
      </c>
      <c r="P21" s="64"/>
      <c r="Q21" s="64"/>
      <c r="R21" s="64">
        <f t="shared" si="0"/>
        <v>300</v>
      </c>
      <c r="S21" s="64">
        <f t="shared" si="1"/>
        <v>-300</v>
      </c>
      <c r="T21" s="3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>
        <f t="shared" si="2"/>
        <v>0</v>
      </c>
      <c r="AF21" s="64">
        <f t="shared" si="3"/>
        <v>0</v>
      </c>
      <c r="AG21" s="33"/>
      <c r="AH21" s="65">
        <f t="shared" si="4"/>
        <v>600</v>
      </c>
      <c r="AI21" s="66">
        <f t="shared" si="5"/>
        <v>300</v>
      </c>
      <c r="AJ21" s="66">
        <f t="shared" si="6"/>
        <v>-300</v>
      </c>
      <c r="AK21" s="67">
        <f t="shared" si="7"/>
        <v>0.5</v>
      </c>
      <c r="AL21" s="66">
        <v>300</v>
      </c>
      <c r="AM21" s="68"/>
    </row>
    <row r="22" spans="2:39" ht="12.75">
      <c r="B22" s="28">
        <v>14</v>
      </c>
      <c r="C22" s="41">
        <v>7</v>
      </c>
      <c r="D22" s="130" t="s">
        <v>76</v>
      </c>
      <c r="E22" s="130"/>
      <c r="F22" s="130"/>
      <c r="G22" s="42">
        <v>20626</v>
      </c>
      <c r="H22" s="43">
        <v>22439</v>
      </c>
      <c r="I22" s="43">
        <v>24363</v>
      </c>
      <c r="J22" s="44">
        <v>23964</v>
      </c>
      <c r="K22" s="33"/>
      <c r="L22" s="45">
        <v>23728</v>
      </c>
      <c r="M22" s="45">
        <v>14569</v>
      </c>
      <c r="N22" s="45">
        <v>5366</v>
      </c>
      <c r="O22" s="45">
        <v>3586</v>
      </c>
      <c r="P22" s="45">
        <v>200</v>
      </c>
      <c r="Q22" s="45"/>
      <c r="R22" s="45">
        <f t="shared" si="0"/>
        <v>23721</v>
      </c>
      <c r="S22" s="45">
        <f t="shared" si="1"/>
        <v>-7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23728</v>
      </c>
      <c r="AI22" s="47">
        <f t="shared" si="5"/>
        <v>23721</v>
      </c>
      <c r="AJ22" s="47">
        <f t="shared" si="6"/>
        <v>-7</v>
      </c>
      <c r="AK22" s="48">
        <f t="shared" si="7"/>
        <v>0.9997049898853675</v>
      </c>
      <c r="AL22" s="47">
        <v>23370</v>
      </c>
      <c r="AM22" s="49">
        <v>24545</v>
      </c>
    </row>
    <row r="23" spans="2:39" ht="12.75">
      <c r="B23" s="28">
        <v>15</v>
      </c>
      <c r="C23" s="59"/>
      <c r="D23" s="60" t="s">
        <v>30</v>
      </c>
      <c r="E23" s="132" t="s">
        <v>31</v>
      </c>
      <c r="F23" s="132"/>
      <c r="G23" s="61"/>
      <c r="H23" s="62"/>
      <c r="I23" s="62">
        <v>24363</v>
      </c>
      <c r="J23" s="63"/>
      <c r="K23" s="33"/>
      <c r="L23" s="64">
        <v>23728</v>
      </c>
      <c r="M23" s="64">
        <v>14569</v>
      </c>
      <c r="N23" s="64">
        <v>5366</v>
      </c>
      <c r="O23" s="64">
        <v>3586</v>
      </c>
      <c r="P23" s="64">
        <v>200</v>
      </c>
      <c r="Q23" s="64"/>
      <c r="R23" s="64">
        <f t="shared" si="0"/>
        <v>23721</v>
      </c>
      <c r="S23" s="64">
        <f t="shared" si="1"/>
        <v>-7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23728</v>
      </c>
      <c r="AI23" s="66">
        <f t="shared" si="5"/>
        <v>23721</v>
      </c>
      <c r="AJ23" s="66">
        <f t="shared" si="6"/>
        <v>-7</v>
      </c>
      <c r="AK23" s="67">
        <f t="shared" si="7"/>
        <v>0.9997049898853675</v>
      </c>
      <c r="AL23" s="66">
        <v>23370</v>
      </c>
      <c r="AM23" s="68"/>
    </row>
    <row r="24" spans="2:39" ht="12.75">
      <c r="B24" s="28">
        <v>16</v>
      </c>
      <c r="C24" s="41">
        <v>8</v>
      </c>
      <c r="D24" s="130" t="s">
        <v>77</v>
      </c>
      <c r="E24" s="130"/>
      <c r="F24" s="130"/>
      <c r="G24" s="42"/>
      <c r="H24" s="43"/>
      <c r="I24" s="43"/>
      <c r="J24" s="44"/>
      <c r="K24" s="33"/>
      <c r="L24" s="45"/>
      <c r="M24" s="45"/>
      <c r="N24" s="45"/>
      <c r="O24" s="45"/>
      <c r="P24" s="45"/>
      <c r="Q24" s="45"/>
      <c r="R24" s="45">
        <f t="shared" si="0"/>
        <v>0</v>
      </c>
      <c r="S24" s="45">
        <f t="shared" si="1"/>
        <v>0</v>
      </c>
      <c r="T24" s="33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>
        <f t="shared" si="2"/>
        <v>0</v>
      </c>
      <c r="AF24" s="45">
        <f t="shared" si="3"/>
        <v>0</v>
      </c>
      <c r="AG24" s="36"/>
      <c r="AH24" s="46">
        <f t="shared" si="4"/>
        <v>0</v>
      </c>
      <c r="AI24" s="47">
        <f t="shared" si="5"/>
        <v>0</v>
      </c>
      <c r="AJ24" s="47">
        <f t="shared" si="6"/>
        <v>0</v>
      </c>
      <c r="AK24" s="48">
        <f t="shared" si="7"/>
      </c>
      <c r="AL24" s="47"/>
      <c r="AM24" s="49"/>
    </row>
    <row r="25" spans="2:39" ht="12.75">
      <c r="B25" s="28">
        <v>17</v>
      </c>
      <c r="C25" s="59"/>
      <c r="D25" s="60" t="s">
        <v>30</v>
      </c>
      <c r="E25" s="132" t="s">
        <v>31</v>
      </c>
      <c r="F25" s="132"/>
      <c r="G25" s="61"/>
      <c r="H25" s="62"/>
      <c r="I25" s="62"/>
      <c r="J25" s="63"/>
      <c r="K25" s="33"/>
      <c r="L25" s="64"/>
      <c r="M25" s="64"/>
      <c r="N25" s="64"/>
      <c r="O25" s="64"/>
      <c r="P25" s="64"/>
      <c r="Q25" s="64"/>
      <c r="R25" s="64">
        <f t="shared" si="0"/>
        <v>0</v>
      </c>
      <c r="S25" s="64">
        <f t="shared" si="1"/>
        <v>0</v>
      </c>
      <c r="T25" s="33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>
        <f t="shared" si="2"/>
        <v>0</v>
      </c>
      <c r="AF25" s="64">
        <f t="shared" si="3"/>
        <v>0</v>
      </c>
      <c r="AG25" s="33"/>
      <c r="AH25" s="65">
        <f t="shared" si="4"/>
        <v>0</v>
      </c>
      <c r="AI25" s="66">
        <f t="shared" si="5"/>
        <v>0</v>
      </c>
      <c r="AJ25" s="66">
        <f t="shared" si="6"/>
        <v>0</v>
      </c>
      <c r="AK25" s="67">
        <f t="shared" si="7"/>
      </c>
      <c r="AL25" s="66"/>
      <c r="AM25" s="68"/>
    </row>
    <row r="26" spans="2:39" ht="12.75">
      <c r="B26" s="28">
        <v>18</v>
      </c>
      <c r="C26" s="41">
        <v>9</v>
      </c>
      <c r="D26" s="130" t="s">
        <v>78</v>
      </c>
      <c r="E26" s="130"/>
      <c r="F26" s="130"/>
      <c r="G26" s="42">
        <v>1249</v>
      </c>
      <c r="H26" s="43">
        <v>169</v>
      </c>
      <c r="I26" s="43">
        <v>283</v>
      </c>
      <c r="J26" s="44">
        <v>203</v>
      </c>
      <c r="K26" s="33"/>
      <c r="L26" s="45">
        <v>343</v>
      </c>
      <c r="M26" s="45"/>
      <c r="N26" s="45"/>
      <c r="O26" s="45">
        <v>260</v>
      </c>
      <c r="P26" s="45">
        <v>83</v>
      </c>
      <c r="Q26" s="45"/>
      <c r="R26" s="45">
        <f t="shared" si="0"/>
        <v>343</v>
      </c>
      <c r="S26" s="45">
        <f t="shared" si="1"/>
        <v>0</v>
      </c>
      <c r="T26" s="3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f t="shared" si="2"/>
        <v>0</v>
      </c>
      <c r="AF26" s="45">
        <f t="shared" si="3"/>
        <v>0</v>
      </c>
      <c r="AG26" s="36"/>
      <c r="AH26" s="46">
        <f t="shared" si="4"/>
        <v>343</v>
      </c>
      <c r="AI26" s="47">
        <f t="shared" si="5"/>
        <v>343</v>
      </c>
      <c r="AJ26" s="47">
        <f t="shared" si="6"/>
        <v>0</v>
      </c>
      <c r="AK26" s="48">
        <f t="shared" si="7"/>
        <v>1</v>
      </c>
      <c r="AL26" s="47">
        <v>733</v>
      </c>
      <c r="AM26" s="49">
        <v>733</v>
      </c>
    </row>
    <row r="27" spans="2:39" ht="12.75">
      <c r="B27" s="28">
        <v>19</v>
      </c>
      <c r="C27" s="59"/>
      <c r="D27" s="60" t="s">
        <v>30</v>
      </c>
      <c r="E27" s="132" t="s">
        <v>31</v>
      </c>
      <c r="F27" s="132"/>
      <c r="G27" s="61"/>
      <c r="H27" s="62"/>
      <c r="I27" s="62">
        <v>283</v>
      </c>
      <c r="J27" s="63"/>
      <c r="K27" s="33"/>
      <c r="L27" s="64">
        <v>343</v>
      </c>
      <c r="M27" s="64"/>
      <c r="N27" s="64"/>
      <c r="O27" s="64">
        <v>260</v>
      </c>
      <c r="P27" s="64">
        <v>83</v>
      </c>
      <c r="Q27" s="64"/>
      <c r="R27" s="64">
        <f t="shared" si="0"/>
        <v>343</v>
      </c>
      <c r="S27" s="64">
        <f t="shared" si="1"/>
        <v>0</v>
      </c>
      <c r="T27" s="3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>
        <f t="shared" si="2"/>
        <v>0</v>
      </c>
      <c r="AF27" s="64">
        <f t="shared" si="3"/>
        <v>0</v>
      </c>
      <c r="AG27" s="33"/>
      <c r="AH27" s="65">
        <f t="shared" si="4"/>
        <v>343</v>
      </c>
      <c r="AI27" s="66">
        <f t="shared" si="5"/>
        <v>343</v>
      </c>
      <c r="AJ27" s="66">
        <f t="shared" si="6"/>
        <v>0</v>
      </c>
      <c r="AK27" s="67">
        <f t="shared" si="7"/>
        <v>1</v>
      </c>
      <c r="AL27" s="66">
        <v>650</v>
      </c>
      <c r="AM27" s="68"/>
    </row>
    <row r="28" spans="2:39" ht="12.75">
      <c r="B28" s="28">
        <v>20</v>
      </c>
      <c r="C28" s="41">
        <v>10</v>
      </c>
      <c r="D28" s="130" t="s">
        <v>79</v>
      </c>
      <c r="E28" s="130"/>
      <c r="F28" s="130"/>
      <c r="G28" s="42">
        <v>4023</v>
      </c>
      <c r="H28" s="43">
        <v>4212</v>
      </c>
      <c r="I28" s="43">
        <v>4500</v>
      </c>
      <c r="J28" s="44">
        <v>4590</v>
      </c>
      <c r="K28" s="33"/>
      <c r="L28" s="45">
        <v>4500</v>
      </c>
      <c r="M28" s="45"/>
      <c r="N28" s="45"/>
      <c r="O28" s="45">
        <v>4500</v>
      </c>
      <c r="P28" s="45"/>
      <c r="Q28" s="45"/>
      <c r="R28" s="45">
        <f t="shared" si="0"/>
        <v>4500</v>
      </c>
      <c r="S28" s="45">
        <f t="shared" si="1"/>
        <v>0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>
        <f t="shared" si="2"/>
        <v>0</v>
      </c>
      <c r="AF28" s="45">
        <f t="shared" si="3"/>
        <v>0</v>
      </c>
      <c r="AG28" s="36"/>
      <c r="AH28" s="46">
        <f t="shared" si="4"/>
        <v>4500</v>
      </c>
      <c r="AI28" s="47">
        <f t="shared" si="5"/>
        <v>4500</v>
      </c>
      <c r="AJ28" s="47">
        <f t="shared" si="6"/>
        <v>0</v>
      </c>
      <c r="AK28" s="48">
        <f t="shared" si="7"/>
        <v>1</v>
      </c>
      <c r="AL28" s="47">
        <v>4500</v>
      </c>
      <c r="AM28" s="49">
        <v>4500</v>
      </c>
    </row>
    <row r="29" spans="2:39" ht="12.75">
      <c r="B29" s="28">
        <v>21</v>
      </c>
      <c r="C29" s="59"/>
      <c r="D29" s="60" t="s">
        <v>80</v>
      </c>
      <c r="E29" s="132" t="s">
        <v>81</v>
      </c>
      <c r="F29" s="132"/>
      <c r="G29" s="61"/>
      <c r="H29" s="62"/>
      <c r="I29" s="62">
        <v>4500</v>
      </c>
      <c r="J29" s="63"/>
      <c r="K29" s="33"/>
      <c r="L29" s="64">
        <v>4500</v>
      </c>
      <c r="M29" s="64"/>
      <c r="N29" s="64"/>
      <c r="O29" s="64">
        <v>4500</v>
      </c>
      <c r="P29" s="64"/>
      <c r="Q29" s="64"/>
      <c r="R29" s="64">
        <f t="shared" si="0"/>
        <v>4500</v>
      </c>
      <c r="S29" s="64">
        <f t="shared" si="1"/>
        <v>0</v>
      </c>
      <c r="T29" s="3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>
        <f t="shared" si="2"/>
        <v>0</v>
      </c>
      <c r="AF29" s="64">
        <f t="shared" si="3"/>
        <v>0</v>
      </c>
      <c r="AG29" s="33"/>
      <c r="AH29" s="65">
        <f t="shared" si="4"/>
        <v>4500</v>
      </c>
      <c r="AI29" s="66">
        <f t="shared" si="5"/>
        <v>4500</v>
      </c>
      <c r="AJ29" s="66">
        <f t="shared" si="6"/>
        <v>0</v>
      </c>
      <c r="AK29" s="67">
        <f t="shared" si="7"/>
        <v>1</v>
      </c>
      <c r="AL29" s="66">
        <v>4500</v>
      </c>
      <c r="AM29" s="68"/>
    </row>
    <row r="30" spans="2:39" ht="12.75">
      <c r="B30" s="69"/>
      <c r="C30" s="69"/>
      <c r="D30" s="69"/>
      <c r="E30" s="69"/>
      <c r="F30" s="69"/>
      <c r="G30" s="69"/>
      <c r="H30" s="69"/>
      <c r="I30" s="69"/>
      <c r="J30" s="69"/>
      <c r="K30" s="3"/>
      <c r="L30" s="69"/>
      <c r="M30" s="69"/>
      <c r="N30" s="69"/>
      <c r="O30" s="69"/>
      <c r="P30" s="69"/>
      <c r="Q30" s="69"/>
      <c r="R30" s="69"/>
      <c r="S30" s="69"/>
      <c r="T30" s="3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2"/>
      <c r="AH30" s="69"/>
      <c r="AI30" s="69"/>
      <c r="AJ30" s="69"/>
      <c r="AK30" s="69"/>
      <c r="AL30" s="69"/>
      <c r="AM30" s="69"/>
    </row>
  </sheetData>
  <sheetProtection password="CBA9" sheet="1"/>
  <mergeCells count="49">
    <mergeCell ref="E27:F27"/>
    <mergeCell ref="D28:F28"/>
    <mergeCell ref="E29:F29"/>
    <mergeCell ref="E21:F21"/>
    <mergeCell ref="D22:F22"/>
    <mergeCell ref="E23:F23"/>
    <mergeCell ref="D24:F24"/>
    <mergeCell ref="E25:F25"/>
    <mergeCell ref="D26:F26"/>
    <mergeCell ref="E15:F15"/>
    <mergeCell ref="D16:F16"/>
    <mergeCell ref="E17:F17"/>
    <mergeCell ref="D18:F18"/>
    <mergeCell ref="E19:F19"/>
    <mergeCell ref="D20:F20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82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5</v>
      </c>
      <c r="D9" s="129" t="s">
        <v>83</v>
      </c>
      <c r="E9" s="129"/>
      <c r="F9" s="129"/>
      <c r="G9" s="30">
        <v>500</v>
      </c>
      <c r="H9" s="31">
        <v>14900</v>
      </c>
      <c r="I9" s="31">
        <v>17660</v>
      </c>
      <c r="J9" s="32">
        <v>15644</v>
      </c>
      <c r="K9" s="33"/>
      <c r="L9" s="34">
        <v>3752</v>
      </c>
      <c r="M9" s="35"/>
      <c r="N9" s="35"/>
      <c r="O9" s="35">
        <v>4360</v>
      </c>
      <c r="P9" s="35"/>
      <c r="Q9" s="35"/>
      <c r="R9" s="35">
        <f aca="true" t="shared" si="0" ref="R9:R19">SUM(M9:Q9)</f>
        <v>4360</v>
      </c>
      <c r="S9" s="35">
        <f aca="true" t="shared" si="1" ref="S9:S19">R9-L9</f>
        <v>608</v>
      </c>
      <c r="T9" s="33"/>
      <c r="U9" s="35">
        <v>12500</v>
      </c>
      <c r="V9" s="35"/>
      <c r="W9" s="35"/>
      <c r="X9" s="35">
        <v>9288</v>
      </c>
      <c r="Y9" s="35"/>
      <c r="Z9" s="35"/>
      <c r="AA9" s="35"/>
      <c r="AB9" s="35"/>
      <c r="AC9" s="35"/>
      <c r="AD9" s="35"/>
      <c r="AE9" s="35">
        <f aca="true" t="shared" si="2" ref="AE9:AE19">SUM(V9:AD9)</f>
        <v>9288</v>
      </c>
      <c r="AF9" s="35">
        <f aca="true" t="shared" si="3" ref="AF9:AF19">AE9-U9</f>
        <v>-3212</v>
      </c>
      <c r="AG9" s="36"/>
      <c r="AH9" s="37">
        <f aca="true" t="shared" si="4" ref="AH9:AH19">L9+U9</f>
        <v>16252</v>
      </c>
      <c r="AI9" s="38">
        <f aca="true" t="shared" si="5" ref="AI9:AI19">R9+AE9</f>
        <v>13648</v>
      </c>
      <c r="AJ9" s="38">
        <f aca="true" t="shared" si="6" ref="AJ9:AJ19">AI9-AH9</f>
        <v>-2604</v>
      </c>
      <c r="AK9" s="39">
        <f aca="true" t="shared" si="7" ref="AK9:AK19">IF(AH9=0,"",AI9/AH9)</f>
        <v>0.8397735663302978</v>
      </c>
      <c r="AL9" s="38">
        <v>4800</v>
      </c>
      <c r="AM9" s="40">
        <v>4800</v>
      </c>
    </row>
    <row r="10" spans="2:39" ht="12.75">
      <c r="B10" s="28">
        <v>2</v>
      </c>
      <c r="C10" s="41">
        <v>1</v>
      </c>
      <c r="D10" s="130" t="s">
        <v>84</v>
      </c>
      <c r="E10" s="130"/>
      <c r="F10" s="130"/>
      <c r="G10" s="42"/>
      <c r="H10" s="43">
        <v>14400</v>
      </c>
      <c r="I10" s="43">
        <v>17160</v>
      </c>
      <c r="J10" s="44">
        <v>15144</v>
      </c>
      <c r="K10" s="33"/>
      <c r="L10" s="45">
        <v>3252</v>
      </c>
      <c r="M10" s="45"/>
      <c r="N10" s="45"/>
      <c r="O10" s="45">
        <v>3860</v>
      </c>
      <c r="P10" s="45"/>
      <c r="Q10" s="45"/>
      <c r="R10" s="45">
        <f t="shared" si="0"/>
        <v>3860</v>
      </c>
      <c r="S10" s="45">
        <f t="shared" si="1"/>
        <v>608</v>
      </c>
      <c r="T10" s="33"/>
      <c r="U10" s="45">
        <v>12500</v>
      </c>
      <c r="V10" s="45"/>
      <c r="W10" s="45"/>
      <c r="X10" s="45">
        <v>9288</v>
      </c>
      <c r="Y10" s="45"/>
      <c r="Z10" s="45"/>
      <c r="AA10" s="45"/>
      <c r="AB10" s="45"/>
      <c r="AC10" s="45"/>
      <c r="AD10" s="45"/>
      <c r="AE10" s="45">
        <f t="shared" si="2"/>
        <v>9288</v>
      </c>
      <c r="AF10" s="45">
        <f t="shared" si="3"/>
        <v>-3212</v>
      </c>
      <c r="AG10" s="36"/>
      <c r="AH10" s="46">
        <f t="shared" si="4"/>
        <v>15752</v>
      </c>
      <c r="AI10" s="47">
        <f t="shared" si="5"/>
        <v>13148</v>
      </c>
      <c r="AJ10" s="47">
        <f t="shared" si="6"/>
        <v>-2604</v>
      </c>
      <c r="AK10" s="48">
        <f t="shared" si="7"/>
        <v>0.834687658710005</v>
      </c>
      <c r="AL10" s="47">
        <v>4300</v>
      </c>
      <c r="AM10" s="49">
        <v>4300</v>
      </c>
    </row>
    <row r="11" spans="2:39" ht="12.75">
      <c r="B11" s="28">
        <v>3</v>
      </c>
      <c r="C11" s="59"/>
      <c r="D11" s="60" t="s">
        <v>85</v>
      </c>
      <c r="E11" s="132" t="s">
        <v>86</v>
      </c>
      <c r="F11" s="132"/>
      <c r="G11" s="61"/>
      <c r="H11" s="62"/>
      <c r="I11" s="62">
        <v>17160</v>
      </c>
      <c r="J11" s="63"/>
      <c r="K11" s="33"/>
      <c r="L11" s="64">
        <v>3252</v>
      </c>
      <c r="M11" s="64"/>
      <c r="N11" s="64"/>
      <c r="O11" s="64">
        <v>3860</v>
      </c>
      <c r="P11" s="64"/>
      <c r="Q11" s="64"/>
      <c r="R11" s="64">
        <f t="shared" si="0"/>
        <v>3860</v>
      </c>
      <c r="S11" s="64">
        <f t="shared" si="1"/>
        <v>608</v>
      </c>
      <c r="T11" s="33"/>
      <c r="U11" s="64">
        <v>12500</v>
      </c>
      <c r="V11" s="64"/>
      <c r="W11" s="64"/>
      <c r="X11" s="64">
        <v>9288</v>
      </c>
      <c r="Y11" s="64"/>
      <c r="Z11" s="64"/>
      <c r="AA11" s="64"/>
      <c r="AB11" s="64"/>
      <c r="AC11" s="64"/>
      <c r="AD11" s="64"/>
      <c r="AE11" s="64">
        <f t="shared" si="2"/>
        <v>9288</v>
      </c>
      <c r="AF11" s="64">
        <f t="shared" si="3"/>
        <v>-3212</v>
      </c>
      <c r="AG11" s="33"/>
      <c r="AH11" s="65">
        <f t="shared" si="4"/>
        <v>15752</v>
      </c>
      <c r="AI11" s="66">
        <f t="shared" si="5"/>
        <v>13148</v>
      </c>
      <c r="AJ11" s="66">
        <f t="shared" si="6"/>
        <v>-2604</v>
      </c>
      <c r="AK11" s="67">
        <f t="shared" si="7"/>
        <v>0.834687658710005</v>
      </c>
      <c r="AL11" s="66">
        <v>4300</v>
      </c>
      <c r="AM11" s="68"/>
    </row>
    <row r="12" spans="2:39" ht="12.75">
      <c r="B12" s="28">
        <v>4</v>
      </c>
      <c r="C12" s="41">
        <v>2</v>
      </c>
      <c r="D12" s="130" t="s">
        <v>87</v>
      </c>
      <c r="E12" s="130"/>
      <c r="F12" s="130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88</v>
      </c>
      <c r="E13" s="132" t="s">
        <v>87</v>
      </c>
      <c r="F13" s="132"/>
      <c r="G13" s="61"/>
      <c r="H13" s="62"/>
      <c r="I13" s="62"/>
      <c r="J13" s="63"/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0</v>
      </c>
      <c r="AJ13" s="66">
        <f t="shared" si="6"/>
        <v>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30" t="s">
        <v>89</v>
      </c>
      <c r="E14" s="130"/>
      <c r="F14" s="130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90</v>
      </c>
      <c r="E15" s="132" t="s">
        <v>91</v>
      </c>
      <c r="F15" s="132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30" t="s">
        <v>92</v>
      </c>
      <c r="E16" s="130"/>
      <c r="F16" s="130"/>
      <c r="G16" s="42">
        <v>500</v>
      </c>
      <c r="H16" s="43">
        <v>500</v>
      </c>
      <c r="I16" s="43">
        <v>500</v>
      </c>
      <c r="J16" s="44">
        <v>500</v>
      </c>
      <c r="K16" s="33"/>
      <c r="L16" s="45">
        <v>500</v>
      </c>
      <c r="M16" s="45"/>
      <c r="N16" s="45"/>
      <c r="O16" s="45">
        <v>500</v>
      </c>
      <c r="P16" s="45"/>
      <c r="Q16" s="45"/>
      <c r="R16" s="45">
        <f t="shared" si="0"/>
        <v>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500</v>
      </c>
      <c r="AI16" s="47">
        <f t="shared" si="5"/>
        <v>500</v>
      </c>
      <c r="AJ16" s="47">
        <f t="shared" si="6"/>
        <v>0</v>
      </c>
      <c r="AK16" s="48">
        <f t="shared" si="7"/>
        <v>1</v>
      </c>
      <c r="AL16" s="47">
        <v>500</v>
      </c>
      <c r="AM16" s="49">
        <v>500</v>
      </c>
    </row>
    <row r="17" spans="2:39" ht="12.75">
      <c r="B17" s="28">
        <v>9</v>
      </c>
      <c r="C17" s="59"/>
      <c r="D17" s="60" t="s">
        <v>93</v>
      </c>
      <c r="E17" s="132" t="s">
        <v>94</v>
      </c>
      <c r="F17" s="132"/>
      <c r="G17" s="61"/>
      <c r="H17" s="62"/>
      <c r="I17" s="62">
        <v>500</v>
      </c>
      <c r="J17" s="63"/>
      <c r="K17" s="33"/>
      <c r="L17" s="64">
        <v>500</v>
      </c>
      <c r="M17" s="64"/>
      <c r="N17" s="64"/>
      <c r="O17" s="64">
        <v>500</v>
      </c>
      <c r="P17" s="64"/>
      <c r="Q17" s="64"/>
      <c r="R17" s="64">
        <f t="shared" si="0"/>
        <v>500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500</v>
      </c>
      <c r="AI17" s="66">
        <f t="shared" si="5"/>
        <v>500</v>
      </c>
      <c r="AJ17" s="66">
        <f t="shared" si="6"/>
        <v>0</v>
      </c>
      <c r="AK17" s="67">
        <f t="shared" si="7"/>
        <v>1</v>
      </c>
      <c r="AL17" s="66">
        <v>500</v>
      </c>
      <c r="AM17" s="68"/>
    </row>
    <row r="18" spans="2:39" ht="12.75">
      <c r="B18" s="28">
        <v>10</v>
      </c>
      <c r="C18" s="41">
        <v>5</v>
      </c>
      <c r="D18" s="130" t="s">
        <v>95</v>
      </c>
      <c r="E18" s="130"/>
      <c r="F18" s="130"/>
      <c r="G18" s="42"/>
      <c r="H18" s="43"/>
      <c r="I18" s="43"/>
      <c r="J18" s="44"/>
      <c r="K18" s="33"/>
      <c r="L18" s="45"/>
      <c r="M18" s="45"/>
      <c r="N18" s="45"/>
      <c r="O18" s="45"/>
      <c r="P18" s="45"/>
      <c r="Q18" s="45"/>
      <c r="R18" s="45">
        <f t="shared" si="0"/>
        <v>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0</v>
      </c>
      <c r="AI18" s="47">
        <f t="shared" si="5"/>
        <v>0</v>
      </c>
      <c r="AJ18" s="47">
        <f t="shared" si="6"/>
        <v>0</v>
      </c>
      <c r="AK18" s="48">
        <f t="shared" si="7"/>
      </c>
      <c r="AL18" s="47"/>
      <c r="AM18" s="49"/>
    </row>
    <row r="19" spans="2:39" ht="12.75">
      <c r="B19" s="28">
        <v>11</v>
      </c>
      <c r="C19" s="59"/>
      <c r="D19" s="60" t="s">
        <v>93</v>
      </c>
      <c r="E19" s="132" t="s">
        <v>94</v>
      </c>
      <c r="F19" s="132"/>
      <c r="G19" s="61"/>
      <c r="H19" s="62"/>
      <c r="I19" s="62"/>
      <c r="J19" s="63"/>
      <c r="K19" s="33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0</v>
      </c>
      <c r="AI19" s="66">
        <f t="shared" si="5"/>
        <v>0</v>
      </c>
      <c r="AJ19" s="66">
        <f t="shared" si="6"/>
        <v>0</v>
      </c>
      <c r="AK19" s="67">
        <f t="shared" si="7"/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BA9" sheet="1"/>
  <mergeCells count="39"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  <mergeCell ref="AD7:AD8"/>
    <mergeCell ref="AE7:AE8"/>
    <mergeCell ref="AF7:AF8"/>
    <mergeCell ref="N7:N8"/>
    <mergeCell ref="O7:O8"/>
    <mergeCell ref="P7:P8"/>
    <mergeCell ref="Q7:Q8"/>
    <mergeCell ref="Y7:Y8"/>
    <mergeCell ref="Z7:Z8"/>
    <mergeCell ref="AA7:AA8"/>
    <mergeCell ref="D14:F14"/>
    <mergeCell ref="AB7:AB8"/>
    <mergeCell ref="AC7:AC8"/>
    <mergeCell ref="V5:AE6"/>
    <mergeCell ref="AK5:AK8"/>
    <mergeCell ref="B6:B8"/>
    <mergeCell ref="C6:C8"/>
    <mergeCell ref="D6:D8"/>
    <mergeCell ref="E6:E8"/>
    <mergeCell ref="AJ7:AJ8"/>
    <mergeCell ref="B4:F5"/>
    <mergeCell ref="M5:R6"/>
    <mergeCell ref="V7:V8"/>
    <mergeCell ref="W7:W8"/>
    <mergeCell ref="X7:X8"/>
    <mergeCell ref="F6:F8"/>
    <mergeCell ref="M7:M8"/>
    <mergeCell ref="R7:R8"/>
    <mergeCell ref="S7:S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96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6</v>
      </c>
      <c r="D9" s="129" t="s">
        <v>97</v>
      </c>
      <c r="E9" s="129"/>
      <c r="F9" s="129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98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99</v>
      </c>
      <c r="E11" s="132" t="s">
        <v>100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W7:W8"/>
    <mergeCell ref="B4:F5"/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F6:F8"/>
    <mergeCell ref="X7:X8"/>
    <mergeCell ref="Y7:Y8"/>
    <mergeCell ref="Z7:Z8"/>
    <mergeCell ref="AA7:AA8"/>
    <mergeCell ref="D9:F9"/>
    <mergeCell ref="V5:AE6"/>
    <mergeCell ref="M7:M8"/>
    <mergeCell ref="R7:R8"/>
    <mergeCell ref="S7:S8"/>
    <mergeCell ref="M5:R6"/>
    <mergeCell ref="AK5:AK8"/>
    <mergeCell ref="B6:B8"/>
    <mergeCell ref="C6:C8"/>
    <mergeCell ref="D6:D8"/>
    <mergeCell ref="E6:E8"/>
    <mergeCell ref="AE7:AE8"/>
    <mergeCell ref="AF7:AF8"/>
    <mergeCell ref="AJ7:AJ8"/>
    <mergeCell ref="V7:V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101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7</v>
      </c>
      <c r="D9" s="129" t="s">
        <v>102</v>
      </c>
      <c r="E9" s="129"/>
      <c r="F9" s="129"/>
      <c r="G9" s="30">
        <v>33779</v>
      </c>
      <c r="H9" s="31">
        <v>38001</v>
      </c>
      <c r="I9" s="31">
        <v>22451</v>
      </c>
      <c r="J9" s="32">
        <v>33127</v>
      </c>
      <c r="K9" s="33"/>
      <c r="L9" s="34">
        <v>10443</v>
      </c>
      <c r="M9" s="35"/>
      <c r="N9" s="35">
        <v>354</v>
      </c>
      <c r="O9" s="35">
        <v>41488</v>
      </c>
      <c r="P9" s="35"/>
      <c r="Q9" s="35"/>
      <c r="R9" s="35">
        <f aca="true" t="shared" si="0" ref="R9:R22">SUM(M9:Q9)</f>
        <v>41842</v>
      </c>
      <c r="S9" s="35">
        <f aca="true" t="shared" si="1" ref="S9:S22">R9-L9</f>
        <v>31399</v>
      </c>
      <c r="T9" s="33"/>
      <c r="U9" s="35">
        <v>25800</v>
      </c>
      <c r="V9" s="35"/>
      <c r="W9" s="35"/>
      <c r="X9" s="35"/>
      <c r="Y9" s="35"/>
      <c r="Z9" s="35">
        <v>3500</v>
      </c>
      <c r="AA9" s="35">
        <v>25009</v>
      </c>
      <c r="AB9" s="35"/>
      <c r="AC9" s="35"/>
      <c r="AD9" s="35"/>
      <c r="AE9" s="35">
        <f aca="true" t="shared" si="2" ref="AE9:AE22">SUM(V9:AD9)</f>
        <v>28509</v>
      </c>
      <c r="AF9" s="35">
        <f aca="true" t="shared" si="3" ref="AF9:AF22">AE9-U9</f>
        <v>2709</v>
      </c>
      <c r="AG9" s="36"/>
      <c r="AH9" s="37">
        <f aca="true" t="shared" si="4" ref="AH9:AH22">L9+U9</f>
        <v>36243</v>
      </c>
      <c r="AI9" s="38">
        <f aca="true" t="shared" si="5" ref="AI9:AI22">R9+AE9</f>
        <v>70351</v>
      </c>
      <c r="AJ9" s="38">
        <f aca="true" t="shared" si="6" ref="AJ9:AJ22">AI9-AH9</f>
        <v>34108</v>
      </c>
      <c r="AK9" s="39">
        <f aca="true" t="shared" si="7" ref="AK9:AK22">IF(AH9=0,"",AI9/AH9)</f>
        <v>1.9410920729520182</v>
      </c>
      <c r="AL9" s="38">
        <v>29546</v>
      </c>
      <c r="AM9" s="40">
        <v>20046</v>
      </c>
    </row>
    <row r="10" spans="2:39" ht="12.75">
      <c r="B10" s="28">
        <v>2</v>
      </c>
      <c r="C10" s="41">
        <v>1</v>
      </c>
      <c r="D10" s="130" t="s">
        <v>103</v>
      </c>
      <c r="E10" s="130"/>
      <c r="F10" s="130"/>
      <c r="G10" s="42"/>
      <c r="H10" s="43"/>
      <c r="I10" s="43">
        <v>20</v>
      </c>
      <c r="J10" s="44"/>
      <c r="K10" s="33"/>
      <c r="L10" s="45">
        <v>20</v>
      </c>
      <c r="M10" s="45"/>
      <c r="N10" s="45"/>
      <c r="O10" s="45">
        <v>20</v>
      </c>
      <c r="P10" s="45"/>
      <c r="Q10" s="45"/>
      <c r="R10" s="45">
        <f t="shared" si="0"/>
        <v>20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20</v>
      </c>
      <c r="AI10" s="47">
        <f t="shared" si="5"/>
        <v>20</v>
      </c>
      <c r="AJ10" s="47">
        <f t="shared" si="6"/>
        <v>0</v>
      </c>
      <c r="AK10" s="48">
        <f t="shared" si="7"/>
        <v>1</v>
      </c>
      <c r="AL10" s="47">
        <v>20</v>
      </c>
      <c r="AM10" s="49">
        <v>20</v>
      </c>
    </row>
    <row r="11" spans="2:39" ht="12.75">
      <c r="B11" s="28">
        <v>3</v>
      </c>
      <c r="C11" s="50">
        <v>1</v>
      </c>
      <c r="D11" s="131" t="s">
        <v>104</v>
      </c>
      <c r="E11" s="131"/>
      <c r="F11" s="131"/>
      <c r="G11" s="51"/>
      <c r="H11" s="52"/>
      <c r="I11" s="52"/>
      <c r="J11" s="53"/>
      <c r="K11" s="33"/>
      <c r="L11" s="54"/>
      <c r="M11" s="54"/>
      <c r="N11" s="54"/>
      <c r="O11" s="54"/>
      <c r="P11" s="54"/>
      <c r="Q11" s="54"/>
      <c r="R11" s="54">
        <f t="shared" si="0"/>
        <v>0</v>
      </c>
      <c r="S11" s="54">
        <f t="shared" si="1"/>
        <v>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0</v>
      </c>
      <c r="AI11" s="56">
        <f t="shared" si="5"/>
        <v>0</v>
      </c>
      <c r="AJ11" s="56">
        <f t="shared" si="6"/>
        <v>0</v>
      </c>
      <c r="AK11" s="57">
        <f t="shared" si="7"/>
      </c>
      <c r="AL11" s="56"/>
      <c r="AM11" s="58"/>
    </row>
    <row r="12" spans="2:39" ht="12.75">
      <c r="B12" s="28">
        <v>4</v>
      </c>
      <c r="C12" s="50">
        <v>2</v>
      </c>
      <c r="D12" s="131" t="s">
        <v>105</v>
      </c>
      <c r="E12" s="131"/>
      <c r="F12" s="131"/>
      <c r="G12" s="51"/>
      <c r="H12" s="52"/>
      <c r="I12" s="52">
        <v>20</v>
      </c>
      <c r="J12" s="53"/>
      <c r="K12" s="33"/>
      <c r="L12" s="54">
        <v>20</v>
      </c>
      <c r="M12" s="54"/>
      <c r="N12" s="54"/>
      <c r="O12" s="54">
        <v>20</v>
      </c>
      <c r="P12" s="54"/>
      <c r="Q12" s="54"/>
      <c r="R12" s="54">
        <f t="shared" si="0"/>
        <v>20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20</v>
      </c>
      <c r="AI12" s="56">
        <f t="shared" si="5"/>
        <v>20</v>
      </c>
      <c r="AJ12" s="56">
        <f t="shared" si="6"/>
        <v>0</v>
      </c>
      <c r="AK12" s="57">
        <f t="shared" si="7"/>
        <v>1</v>
      </c>
      <c r="AL12" s="56">
        <v>20</v>
      </c>
      <c r="AM12" s="58">
        <v>20</v>
      </c>
    </row>
    <row r="13" spans="2:39" ht="12.75">
      <c r="B13" s="28">
        <v>5</v>
      </c>
      <c r="C13" s="59"/>
      <c r="D13" s="60" t="s">
        <v>106</v>
      </c>
      <c r="E13" s="132" t="s">
        <v>107</v>
      </c>
      <c r="F13" s="132"/>
      <c r="G13" s="61"/>
      <c r="H13" s="62"/>
      <c r="I13" s="62">
        <v>20</v>
      </c>
      <c r="J13" s="63"/>
      <c r="K13" s="33"/>
      <c r="L13" s="64">
        <v>20</v>
      </c>
      <c r="M13" s="64"/>
      <c r="N13" s="64"/>
      <c r="O13" s="64">
        <v>20</v>
      </c>
      <c r="P13" s="64"/>
      <c r="Q13" s="64"/>
      <c r="R13" s="64">
        <f t="shared" si="0"/>
        <v>20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20</v>
      </c>
      <c r="AI13" s="66">
        <f t="shared" si="5"/>
        <v>20</v>
      </c>
      <c r="AJ13" s="66">
        <f t="shared" si="6"/>
        <v>0</v>
      </c>
      <c r="AK13" s="67">
        <f t="shared" si="7"/>
        <v>1</v>
      </c>
      <c r="AL13" s="66">
        <v>20</v>
      </c>
      <c r="AM13" s="68"/>
    </row>
    <row r="14" spans="2:39" ht="12.75">
      <c r="B14" s="28">
        <v>6</v>
      </c>
      <c r="C14" s="41">
        <v>2</v>
      </c>
      <c r="D14" s="130" t="s">
        <v>108</v>
      </c>
      <c r="E14" s="130"/>
      <c r="F14" s="130"/>
      <c r="G14" s="42">
        <v>9551</v>
      </c>
      <c r="H14" s="43">
        <v>13914</v>
      </c>
      <c r="I14" s="43">
        <v>12080</v>
      </c>
      <c r="J14" s="44">
        <v>12417</v>
      </c>
      <c r="K14" s="33"/>
      <c r="L14" s="45">
        <v>680</v>
      </c>
      <c r="M14" s="45"/>
      <c r="N14" s="45"/>
      <c r="O14" s="45">
        <v>680</v>
      </c>
      <c r="P14" s="45"/>
      <c r="Q14" s="45"/>
      <c r="R14" s="45">
        <f t="shared" si="0"/>
        <v>680</v>
      </c>
      <c r="S14" s="45">
        <f t="shared" si="1"/>
        <v>0</v>
      </c>
      <c r="T14" s="33"/>
      <c r="U14" s="45">
        <v>20300</v>
      </c>
      <c r="V14" s="45"/>
      <c r="W14" s="45"/>
      <c r="X14" s="45"/>
      <c r="Y14" s="45"/>
      <c r="Z14" s="45">
        <v>3000</v>
      </c>
      <c r="AA14" s="45">
        <v>20500</v>
      </c>
      <c r="AB14" s="45"/>
      <c r="AC14" s="45"/>
      <c r="AD14" s="45"/>
      <c r="AE14" s="45">
        <f t="shared" si="2"/>
        <v>23500</v>
      </c>
      <c r="AF14" s="45">
        <f t="shared" si="3"/>
        <v>3200</v>
      </c>
      <c r="AG14" s="36"/>
      <c r="AH14" s="46">
        <f t="shared" si="4"/>
        <v>20980</v>
      </c>
      <c r="AI14" s="47">
        <f t="shared" si="5"/>
        <v>24180</v>
      </c>
      <c r="AJ14" s="47">
        <f t="shared" si="6"/>
        <v>3200</v>
      </c>
      <c r="AK14" s="48">
        <f t="shared" si="7"/>
        <v>1.1525262154432794</v>
      </c>
      <c r="AL14" s="47">
        <v>17080</v>
      </c>
      <c r="AM14" s="49">
        <v>10080</v>
      </c>
    </row>
    <row r="15" spans="2:39" ht="12.75">
      <c r="B15" s="28">
        <v>7</v>
      </c>
      <c r="C15" s="59"/>
      <c r="D15" s="60" t="s">
        <v>106</v>
      </c>
      <c r="E15" s="132" t="s">
        <v>107</v>
      </c>
      <c r="F15" s="132"/>
      <c r="G15" s="61"/>
      <c r="H15" s="62"/>
      <c r="I15" s="62">
        <v>12080</v>
      </c>
      <c r="J15" s="63"/>
      <c r="K15" s="33"/>
      <c r="L15" s="64">
        <v>680</v>
      </c>
      <c r="M15" s="64"/>
      <c r="N15" s="64"/>
      <c r="O15" s="64">
        <v>680</v>
      </c>
      <c r="P15" s="64"/>
      <c r="Q15" s="64"/>
      <c r="R15" s="64">
        <f t="shared" si="0"/>
        <v>680</v>
      </c>
      <c r="S15" s="64">
        <f t="shared" si="1"/>
        <v>0</v>
      </c>
      <c r="T15" s="33"/>
      <c r="U15" s="64">
        <v>20300</v>
      </c>
      <c r="V15" s="64"/>
      <c r="W15" s="64"/>
      <c r="X15" s="64"/>
      <c r="Y15" s="64"/>
      <c r="Z15" s="64">
        <v>3000</v>
      </c>
      <c r="AA15" s="64">
        <v>20500</v>
      </c>
      <c r="AB15" s="64"/>
      <c r="AC15" s="64"/>
      <c r="AD15" s="64"/>
      <c r="AE15" s="64">
        <f t="shared" si="2"/>
        <v>23500</v>
      </c>
      <c r="AF15" s="64">
        <f t="shared" si="3"/>
        <v>3200</v>
      </c>
      <c r="AG15" s="33"/>
      <c r="AH15" s="65">
        <f t="shared" si="4"/>
        <v>20980</v>
      </c>
      <c r="AI15" s="66">
        <f t="shared" si="5"/>
        <v>24180</v>
      </c>
      <c r="AJ15" s="66">
        <f t="shared" si="6"/>
        <v>3200</v>
      </c>
      <c r="AK15" s="67">
        <f t="shared" si="7"/>
        <v>1.1525262154432794</v>
      </c>
      <c r="AL15" s="66">
        <v>17080</v>
      </c>
      <c r="AM15" s="68"/>
    </row>
    <row r="16" spans="2:39" ht="12.75">
      <c r="B16" s="28">
        <v>8</v>
      </c>
      <c r="C16" s="41">
        <v>3</v>
      </c>
      <c r="D16" s="130" t="s">
        <v>109</v>
      </c>
      <c r="E16" s="130"/>
      <c r="F16" s="130"/>
      <c r="G16" s="42">
        <v>23015</v>
      </c>
      <c r="H16" s="43">
        <v>22346</v>
      </c>
      <c r="I16" s="43">
        <v>8000</v>
      </c>
      <c r="J16" s="44">
        <v>19148</v>
      </c>
      <c r="K16" s="33"/>
      <c r="L16" s="45">
        <v>6930</v>
      </c>
      <c r="M16" s="45"/>
      <c r="N16" s="45"/>
      <c r="O16" s="45">
        <v>36698</v>
      </c>
      <c r="P16" s="45"/>
      <c r="Q16" s="45"/>
      <c r="R16" s="45">
        <f t="shared" si="0"/>
        <v>36698</v>
      </c>
      <c r="S16" s="45">
        <f t="shared" si="1"/>
        <v>29768</v>
      </c>
      <c r="T16" s="33"/>
      <c r="U16" s="45">
        <v>5500</v>
      </c>
      <c r="V16" s="45"/>
      <c r="W16" s="45"/>
      <c r="X16" s="45"/>
      <c r="Y16" s="45"/>
      <c r="Z16" s="45">
        <v>500</v>
      </c>
      <c r="AA16" s="45">
        <v>4509</v>
      </c>
      <c r="AB16" s="45"/>
      <c r="AC16" s="45"/>
      <c r="AD16" s="45"/>
      <c r="AE16" s="45">
        <f t="shared" si="2"/>
        <v>5009</v>
      </c>
      <c r="AF16" s="45">
        <f t="shared" si="3"/>
        <v>-491</v>
      </c>
      <c r="AG16" s="36"/>
      <c r="AH16" s="46">
        <f t="shared" si="4"/>
        <v>12430</v>
      </c>
      <c r="AI16" s="47">
        <f t="shared" si="5"/>
        <v>41707</v>
      </c>
      <c r="AJ16" s="47">
        <f t="shared" si="6"/>
        <v>29277</v>
      </c>
      <c r="AK16" s="48">
        <f t="shared" si="7"/>
        <v>3.3553499597747387</v>
      </c>
      <c r="AL16" s="47">
        <v>10000</v>
      </c>
      <c r="AM16" s="49">
        <v>6000</v>
      </c>
    </row>
    <row r="17" spans="2:39" ht="12.75">
      <c r="B17" s="28">
        <v>9</v>
      </c>
      <c r="C17" s="50">
        <v>1</v>
      </c>
      <c r="D17" s="131" t="s">
        <v>110</v>
      </c>
      <c r="E17" s="131"/>
      <c r="F17" s="131"/>
      <c r="G17" s="51">
        <v>23015</v>
      </c>
      <c r="H17" s="52">
        <v>22346</v>
      </c>
      <c r="I17" s="52">
        <v>8000</v>
      </c>
      <c r="J17" s="53">
        <v>19148</v>
      </c>
      <c r="K17" s="33"/>
      <c r="L17" s="54">
        <v>6930</v>
      </c>
      <c r="M17" s="54"/>
      <c r="N17" s="54"/>
      <c r="O17" s="54">
        <v>36698</v>
      </c>
      <c r="P17" s="54"/>
      <c r="Q17" s="54"/>
      <c r="R17" s="54">
        <f t="shared" si="0"/>
        <v>36698</v>
      </c>
      <c r="S17" s="54">
        <f t="shared" si="1"/>
        <v>29768</v>
      </c>
      <c r="T17" s="33"/>
      <c r="U17" s="54">
        <v>5500</v>
      </c>
      <c r="V17" s="54"/>
      <c r="W17" s="54"/>
      <c r="X17" s="54"/>
      <c r="Y17" s="54"/>
      <c r="Z17" s="54">
        <v>500</v>
      </c>
      <c r="AA17" s="54">
        <v>4509</v>
      </c>
      <c r="AB17" s="54"/>
      <c r="AC17" s="54"/>
      <c r="AD17" s="54"/>
      <c r="AE17" s="54">
        <f t="shared" si="2"/>
        <v>5009</v>
      </c>
      <c r="AF17" s="54">
        <f t="shared" si="3"/>
        <v>-491</v>
      </c>
      <c r="AG17" s="33"/>
      <c r="AH17" s="55">
        <f t="shared" si="4"/>
        <v>12430</v>
      </c>
      <c r="AI17" s="56">
        <f t="shared" si="5"/>
        <v>41707</v>
      </c>
      <c r="AJ17" s="56">
        <f t="shared" si="6"/>
        <v>29277</v>
      </c>
      <c r="AK17" s="57">
        <f t="shared" si="7"/>
        <v>3.3553499597747387</v>
      </c>
      <c r="AL17" s="56">
        <v>10000</v>
      </c>
      <c r="AM17" s="58">
        <v>6000</v>
      </c>
    </row>
    <row r="18" spans="2:39" ht="12.75">
      <c r="B18" s="28">
        <v>10</v>
      </c>
      <c r="C18" s="59"/>
      <c r="D18" s="60" t="s">
        <v>106</v>
      </c>
      <c r="E18" s="132" t="s">
        <v>107</v>
      </c>
      <c r="F18" s="132"/>
      <c r="G18" s="61"/>
      <c r="H18" s="62"/>
      <c r="I18" s="62">
        <v>8000</v>
      </c>
      <c r="J18" s="63"/>
      <c r="K18" s="33"/>
      <c r="L18" s="64">
        <v>6930</v>
      </c>
      <c r="M18" s="64"/>
      <c r="N18" s="64"/>
      <c r="O18" s="64">
        <v>36698</v>
      </c>
      <c r="P18" s="64"/>
      <c r="Q18" s="64"/>
      <c r="R18" s="64">
        <f t="shared" si="0"/>
        <v>36698</v>
      </c>
      <c r="S18" s="64">
        <f t="shared" si="1"/>
        <v>29768</v>
      </c>
      <c r="T18" s="33"/>
      <c r="U18" s="64">
        <v>5500</v>
      </c>
      <c r="V18" s="64"/>
      <c r="W18" s="64"/>
      <c r="X18" s="64"/>
      <c r="Y18" s="64"/>
      <c r="Z18" s="64">
        <v>500</v>
      </c>
      <c r="AA18" s="64">
        <v>4509</v>
      </c>
      <c r="AB18" s="64"/>
      <c r="AC18" s="64"/>
      <c r="AD18" s="64"/>
      <c r="AE18" s="64">
        <f t="shared" si="2"/>
        <v>5009</v>
      </c>
      <c r="AF18" s="64">
        <f t="shared" si="3"/>
        <v>-491</v>
      </c>
      <c r="AG18" s="33"/>
      <c r="AH18" s="65">
        <f t="shared" si="4"/>
        <v>12430</v>
      </c>
      <c r="AI18" s="66">
        <f t="shared" si="5"/>
        <v>41707</v>
      </c>
      <c r="AJ18" s="66">
        <f t="shared" si="6"/>
        <v>29277</v>
      </c>
      <c r="AK18" s="67">
        <f t="shared" si="7"/>
        <v>3.3553499597747387</v>
      </c>
      <c r="AL18" s="66">
        <v>10000</v>
      </c>
      <c r="AM18" s="68"/>
    </row>
    <row r="19" spans="2:39" ht="12.75">
      <c r="B19" s="28">
        <v>11</v>
      </c>
      <c r="C19" s="41">
        <v>4</v>
      </c>
      <c r="D19" s="130" t="s">
        <v>111</v>
      </c>
      <c r="E19" s="130"/>
      <c r="F19" s="130"/>
      <c r="G19" s="42">
        <v>1213</v>
      </c>
      <c r="H19" s="43">
        <v>1321</v>
      </c>
      <c r="I19" s="43">
        <v>1851</v>
      </c>
      <c r="J19" s="44">
        <v>1562</v>
      </c>
      <c r="K19" s="33"/>
      <c r="L19" s="45">
        <v>1613</v>
      </c>
      <c r="M19" s="45"/>
      <c r="N19" s="45">
        <v>354</v>
      </c>
      <c r="O19" s="45">
        <v>1370</v>
      </c>
      <c r="P19" s="45"/>
      <c r="Q19" s="45"/>
      <c r="R19" s="45">
        <f t="shared" si="0"/>
        <v>1724</v>
      </c>
      <c r="S19" s="45">
        <f t="shared" si="1"/>
        <v>111</v>
      </c>
      <c r="T19" s="3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>
        <f t="shared" si="2"/>
        <v>0</v>
      </c>
      <c r="AF19" s="45">
        <f t="shared" si="3"/>
        <v>0</v>
      </c>
      <c r="AG19" s="36"/>
      <c r="AH19" s="46">
        <f t="shared" si="4"/>
        <v>1613</v>
      </c>
      <c r="AI19" s="47">
        <f t="shared" si="5"/>
        <v>1724</v>
      </c>
      <c r="AJ19" s="47">
        <f t="shared" si="6"/>
        <v>111</v>
      </c>
      <c r="AK19" s="48">
        <f t="shared" si="7"/>
        <v>1.0688158710477371</v>
      </c>
      <c r="AL19" s="47">
        <v>1446</v>
      </c>
      <c r="AM19" s="49">
        <v>1446</v>
      </c>
    </row>
    <row r="20" spans="2:39" ht="12.75">
      <c r="B20" s="28">
        <v>12</v>
      </c>
      <c r="C20" s="59"/>
      <c r="D20" s="60" t="s">
        <v>106</v>
      </c>
      <c r="E20" s="132" t="s">
        <v>107</v>
      </c>
      <c r="F20" s="132"/>
      <c r="G20" s="61"/>
      <c r="H20" s="62"/>
      <c r="I20" s="62">
        <v>1851</v>
      </c>
      <c r="J20" s="63"/>
      <c r="K20" s="33"/>
      <c r="L20" s="64">
        <v>1613</v>
      </c>
      <c r="M20" s="64"/>
      <c r="N20" s="64">
        <v>354</v>
      </c>
      <c r="O20" s="64">
        <v>1370</v>
      </c>
      <c r="P20" s="64"/>
      <c r="Q20" s="64"/>
      <c r="R20" s="64">
        <f t="shared" si="0"/>
        <v>1724</v>
      </c>
      <c r="S20" s="64">
        <f t="shared" si="1"/>
        <v>111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1613</v>
      </c>
      <c r="AI20" s="66">
        <f t="shared" si="5"/>
        <v>1724</v>
      </c>
      <c r="AJ20" s="66">
        <f t="shared" si="6"/>
        <v>111</v>
      </c>
      <c r="AK20" s="67">
        <f t="shared" si="7"/>
        <v>1.0688158710477371</v>
      </c>
      <c r="AL20" s="66">
        <v>1446</v>
      </c>
      <c r="AM20" s="68"/>
    </row>
    <row r="21" spans="2:39" ht="12.75">
      <c r="B21" s="28">
        <v>13</v>
      </c>
      <c r="C21" s="41">
        <v>5</v>
      </c>
      <c r="D21" s="130" t="s">
        <v>112</v>
      </c>
      <c r="E21" s="130"/>
      <c r="F21" s="130"/>
      <c r="G21" s="42"/>
      <c r="H21" s="43">
        <v>420</v>
      </c>
      <c r="I21" s="43">
        <v>500</v>
      </c>
      <c r="J21" s="44"/>
      <c r="K21" s="33"/>
      <c r="L21" s="45">
        <v>1200</v>
      </c>
      <c r="M21" s="45"/>
      <c r="N21" s="45"/>
      <c r="O21" s="45">
        <v>2720</v>
      </c>
      <c r="P21" s="45"/>
      <c r="Q21" s="45"/>
      <c r="R21" s="45">
        <f t="shared" si="0"/>
        <v>2720</v>
      </c>
      <c r="S21" s="45">
        <f t="shared" si="1"/>
        <v>1520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1200</v>
      </c>
      <c r="AI21" s="47">
        <f t="shared" si="5"/>
        <v>2720</v>
      </c>
      <c r="AJ21" s="47">
        <f t="shared" si="6"/>
        <v>1520</v>
      </c>
      <c r="AK21" s="48">
        <f t="shared" si="7"/>
        <v>2.2666666666666666</v>
      </c>
      <c r="AL21" s="47">
        <v>1000</v>
      </c>
      <c r="AM21" s="49">
        <v>2500</v>
      </c>
    </row>
    <row r="22" spans="2:39" ht="12.75">
      <c r="B22" s="28">
        <v>14</v>
      </c>
      <c r="C22" s="59"/>
      <c r="D22" s="60" t="s">
        <v>106</v>
      </c>
      <c r="E22" s="132" t="s">
        <v>107</v>
      </c>
      <c r="F22" s="132"/>
      <c r="G22" s="61"/>
      <c r="H22" s="62"/>
      <c r="I22" s="62">
        <v>500</v>
      </c>
      <c r="J22" s="63"/>
      <c r="K22" s="33"/>
      <c r="L22" s="64">
        <v>1200</v>
      </c>
      <c r="M22" s="64"/>
      <c r="N22" s="64"/>
      <c r="O22" s="64">
        <v>2720</v>
      </c>
      <c r="P22" s="64"/>
      <c r="Q22" s="64"/>
      <c r="R22" s="64">
        <f t="shared" si="0"/>
        <v>2720</v>
      </c>
      <c r="S22" s="64">
        <f t="shared" si="1"/>
        <v>1520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1200</v>
      </c>
      <c r="AI22" s="66">
        <f t="shared" si="5"/>
        <v>2720</v>
      </c>
      <c r="AJ22" s="66">
        <f t="shared" si="6"/>
        <v>1520</v>
      </c>
      <c r="AK22" s="67">
        <f t="shared" si="7"/>
        <v>2.2666666666666666</v>
      </c>
      <c r="AL22" s="66">
        <v>1000</v>
      </c>
      <c r="AM22" s="68"/>
    </row>
    <row r="23" spans="2:39" ht="12.75"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69"/>
      <c r="M23" s="69"/>
      <c r="N23" s="69"/>
      <c r="O23" s="69"/>
      <c r="P23" s="69"/>
      <c r="Q23" s="69"/>
      <c r="R23" s="69"/>
      <c r="S23" s="69"/>
      <c r="T23" s="3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"/>
      <c r="AH23" s="69"/>
      <c r="AI23" s="69"/>
      <c r="AJ23" s="69"/>
      <c r="AK23" s="69"/>
      <c r="AL23" s="69"/>
      <c r="AM23" s="69"/>
    </row>
  </sheetData>
  <sheetProtection password="CBA9" sheet="1"/>
  <mergeCells count="42">
    <mergeCell ref="D21:F21"/>
    <mergeCell ref="E22:F22"/>
    <mergeCell ref="E15:F15"/>
    <mergeCell ref="D16:F16"/>
    <mergeCell ref="D17:F17"/>
    <mergeCell ref="E18:F18"/>
    <mergeCell ref="D19:F19"/>
    <mergeCell ref="E20:F20"/>
    <mergeCell ref="D9:F9"/>
    <mergeCell ref="D10:F10"/>
    <mergeCell ref="D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113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8</v>
      </c>
      <c r="D9" s="129" t="s">
        <v>114</v>
      </c>
      <c r="E9" s="129"/>
      <c r="F9" s="129"/>
      <c r="G9" s="30"/>
      <c r="H9" s="31">
        <v>5999</v>
      </c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115</v>
      </c>
      <c r="E10" s="130"/>
      <c r="F10" s="130"/>
      <c r="G10" s="42"/>
      <c r="H10" s="43">
        <v>5999</v>
      </c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106</v>
      </c>
      <c r="E11" s="132" t="s">
        <v>107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W7:W8"/>
    <mergeCell ref="B4:F5"/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F6:F8"/>
    <mergeCell ref="X7:X8"/>
    <mergeCell ref="Y7:Y8"/>
    <mergeCell ref="Z7:Z8"/>
    <mergeCell ref="AA7:AA8"/>
    <mergeCell ref="D9:F9"/>
    <mergeCell ref="V5:AE6"/>
    <mergeCell ref="M7:M8"/>
    <mergeCell ref="R7:R8"/>
    <mergeCell ref="S7:S8"/>
    <mergeCell ref="M5:R6"/>
    <mergeCell ref="AK5:AK8"/>
    <mergeCell ref="B6:B8"/>
    <mergeCell ref="C6:C8"/>
    <mergeCell ref="D6:D8"/>
    <mergeCell ref="E6:E8"/>
    <mergeCell ref="AE7:AE8"/>
    <mergeCell ref="AF7:AF8"/>
    <mergeCell ref="AJ7:AJ8"/>
    <mergeCell ref="V7:V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">
      <c r="B2" s="1" t="s">
        <v>116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12.7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43054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43054</v>
      </c>
      <c r="AG7" s="15"/>
      <c r="AH7" s="16" t="s">
        <v>10</v>
      </c>
      <c r="AI7" s="17" t="s">
        <v>10</v>
      </c>
      <c r="AJ7" s="121">
        <v>43054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6"/>
      <c r="N8" s="126"/>
      <c r="O8" s="126"/>
      <c r="P8" s="126"/>
      <c r="Q8" s="126"/>
      <c r="R8" s="126"/>
      <c r="S8" s="128"/>
      <c r="T8" s="12"/>
      <c r="U8" s="25">
        <v>2017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2017</v>
      </c>
      <c r="AI8" s="18">
        <v>2017</v>
      </c>
      <c r="AJ8" s="121"/>
      <c r="AK8" s="121"/>
      <c r="AL8" s="18">
        <v>2018</v>
      </c>
      <c r="AM8" s="27">
        <v>2019</v>
      </c>
    </row>
    <row r="9" spans="2:39" ht="12.75">
      <c r="B9" s="28">
        <v>1</v>
      </c>
      <c r="C9" s="29">
        <v>9</v>
      </c>
      <c r="D9" s="129" t="s">
        <v>117</v>
      </c>
      <c r="E9" s="129"/>
      <c r="F9" s="129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118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42</v>
      </c>
      <c r="E11" s="132" t="s">
        <v>43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W7:W8"/>
    <mergeCell ref="B4:F5"/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F6:F8"/>
    <mergeCell ref="X7:X8"/>
    <mergeCell ref="Y7:Y8"/>
    <mergeCell ref="Z7:Z8"/>
    <mergeCell ref="AA7:AA8"/>
    <mergeCell ref="D9:F9"/>
    <mergeCell ref="V5:AE6"/>
    <mergeCell ref="M7:M8"/>
    <mergeCell ref="R7:R8"/>
    <mergeCell ref="S7:S8"/>
    <mergeCell ref="M5:R6"/>
    <mergeCell ref="AK5:AK8"/>
    <mergeCell ref="B6:B8"/>
    <mergeCell ref="C6:C8"/>
    <mergeCell ref="D6:D8"/>
    <mergeCell ref="E6:E8"/>
    <mergeCell ref="AE7:AE8"/>
    <mergeCell ref="AF7:AF8"/>
    <mergeCell ref="AJ7:AJ8"/>
    <mergeCell ref="V7:V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Hausová</dc:creator>
  <cp:keywords/>
  <dc:description/>
  <cp:lastModifiedBy>Vasko Hlinka</cp:lastModifiedBy>
  <dcterms:created xsi:type="dcterms:W3CDTF">2018-04-04T12:21:24Z</dcterms:created>
  <dcterms:modified xsi:type="dcterms:W3CDTF">2018-04-05T05:59:46Z</dcterms:modified>
  <cp:category/>
  <cp:version/>
  <cp:contentType/>
  <cp:contentStatus/>
</cp:coreProperties>
</file>